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055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<sst xmlns="http://schemas.openxmlformats.org/spreadsheetml/2006/main" count="74" uniqueCount="29">
  <si>
    <t>Experiment II</t>
  </si>
  <si>
    <t>color</t>
  </si>
  <si>
    <t>frequency</t>
  </si>
  <si>
    <t>voltage</t>
  </si>
  <si>
    <t>Blue I</t>
  </si>
  <si>
    <t>Blue II</t>
  </si>
  <si>
    <t>Green</t>
  </si>
  <si>
    <t>Blue III</t>
  </si>
  <si>
    <t>Orange</t>
  </si>
  <si>
    <t>TRIAL I</t>
  </si>
  <si>
    <t>1st order</t>
  </si>
  <si>
    <t>TRIAL II</t>
  </si>
  <si>
    <t>2nd order</t>
  </si>
  <si>
    <t>voltage (V)</t>
  </si>
  <si>
    <t xml:space="preserve">    </t>
  </si>
  <si>
    <t>Vmax = hv - Wo</t>
  </si>
  <si>
    <t>frequency(Hz)</t>
  </si>
  <si>
    <t>Least Squares Fit</t>
  </si>
  <si>
    <t>weighted ave of two trials above</t>
  </si>
  <si>
    <t>h</t>
  </si>
  <si>
    <t>error of h</t>
  </si>
  <si>
    <t>Wo</t>
  </si>
  <si>
    <t>error of Wo</t>
  </si>
  <si>
    <t>'weight of h''</t>
  </si>
  <si>
    <t>weight ave h</t>
  </si>
  <si>
    <t>weight ave Wo</t>
  </si>
  <si>
    <t>'weight of Wo''</t>
  </si>
  <si>
    <t>error of h (SEM)</t>
  </si>
  <si>
    <t>error of Wo (SEM)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</si>
</sst>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Trial I (1st order)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7075"/>
          <c:w val="0.63425"/>
          <c:h val="0.71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Sheet1!$B$7:$B$11</c:f>
              <c:numCache/>
            </c:numRef>
          </c:xVal>
          <c:yVal>
            <c:numRef>
              <c:f>Sheet1!$C$7:$C$11</c:f>
              <c:numCache/>
            </c:numRef>
          </c:yVal>
          <c:smooth val="0"/>
        </c:ser>
        <c:axId val="42251337"/>
        <c:axId val="44717714"/>
      </c:scatterChart>
      <c:valAx>
        <c:axId val="4225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7714"/>
        <c:crosses val="autoZero"/>
        <c:crossBetween val="midCat"/>
        <c:dispUnits/>
      </c:valAx>
      <c:valAx>
        <c:axId val="4471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Vmax (V)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513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3375"/>
          <c:w val="0.26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Trial II (1st order)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7075"/>
          <c:w val="0.63425"/>
          <c:h val="0.71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Sheet1!$B$15:$B$19</c:f>
              <c:numCache/>
            </c:numRef>
          </c:xVal>
          <c:yVal>
            <c:numRef>
              <c:f>Sheet1!$C$15:$C$19</c:f>
              <c:numCache/>
            </c:numRef>
          </c:yVal>
          <c:smooth val="0"/>
        </c:ser>
        <c:axId val="66915107"/>
        <c:axId val="65365052"/>
      </c:scatterChart>
      <c:valAx>
        <c:axId val="6691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65052"/>
        <c:crosses val="autoZero"/>
        <c:crossBetween val="midCat"/>
        <c:dispUnits/>
      </c:valAx>
      <c:valAx>
        <c:axId val="65365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Vmax (V)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51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76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Trial I (2nd order)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7075"/>
          <c:w val="0.63425"/>
          <c:h val="0.71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Sheet1!$B$24:$B$28</c:f>
              <c:numCache/>
            </c:numRef>
          </c:xVal>
          <c:yVal>
            <c:numRef>
              <c:f>Sheet1!$C$24:$C$28</c:f>
              <c:numCache/>
            </c:numRef>
          </c:yVal>
          <c:smooth val="0"/>
        </c:ser>
        <c:axId val="51414557"/>
        <c:axId val="60077830"/>
      </c:scatterChart>
      <c:valAx>
        <c:axId val="51414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7830"/>
        <c:crosses val="autoZero"/>
        <c:crossBetween val="midCat"/>
        <c:dispUnits/>
      </c:valAx>
      <c:valAx>
        <c:axId val="60077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Vmax (V)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145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3375"/>
          <c:w val="0.26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Trial II (2nd order)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66"/>
          <c:w val="0.75"/>
          <c:h val="0.70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Sheet1!$B$32:$B$36</c:f>
              <c:numCache/>
            </c:numRef>
          </c:xVal>
          <c:yVal>
            <c:numRef>
              <c:f>Sheet1!$C$32:$C$36</c:f>
              <c:numCache/>
            </c:numRef>
          </c:yVal>
          <c:smooth val="0"/>
        </c:ser>
        <c:axId val="3829559"/>
        <c:axId val="34466032"/>
      </c:scatterChart>
      <c:valAx>
        <c:axId val="3829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6032"/>
        <c:crosses val="autoZero"/>
        <c:crossBetween val="midCat"/>
        <c:dispUnits/>
      </c:valAx>
      <c:valAx>
        <c:axId val="34466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Vmax (V)</a:t>
                </a:r>
              </a:p>
            </c:rich>
          </c:tx>
          <c:layout>
            <c:manualLayout>
              <c:xMode val="factor"/>
              <c:yMode val="factor"/>
              <c:x val="0.002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95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47675"/>
          <c:w val="0.240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</xdr:row>
      <xdr:rowOff>9525</xdr:rowOff>
    </xdr:from>
    <xdr:to>
      <xdr:col>14</xdr:col>
      <xdr:colOff>561975</xdr:colOff>
      <xdr:row>15</xdr:row>
      <xdr:rowOff>85725</xdr:rowOff>
    </xdr:to>
    <xdr:graphicFrame>
      <xdr:nvGraphicFramePr>
        <xdr:cNvPr id="1" name="Chart 6"/>
        <xdr:cNvGraphicFramePr/>
      </xdr:nvGraphicFramePr>
      <xdr:xfrm>
        <a:off x="5286375" y="200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17</xdr:row>
      <xdr:rowOff>9525</xdr:rowOff>
    </xdr:from>
    <xdr:to>
      <xdr:col>15</xdr:col>
      <xdr:colOff>9525</xdr:colOff>
      <xdr:row>31</xdr:row>
      <xdr:rowOff>85725</xdr:rowOff>
    </xdr:to>
    <xdr:graphicFrame>
      <xdr:nvGraphicFramePr>
        <xdr:cNvPr id="2" name="Chart 8"/>
        <xdr:cNvGraphicFramePr/>
      </xdr:nvGraphicFramePr>
      <xdr:xfrm>
        <a:off x="5343525" y="3248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352425</xdr:colOff>
      <xdr:row>33</xdr:row>
      <xdr:rowOff>76200</xdr:rowOff>
    </xdr:from>
    <xdr:to>
      <xdr:col>15</xdr:col>
      <xdr:colOff>47625</xdr:colOff>
      <xdr:row>47</xdr:row>
      <xdr:rowOff>152400</xdr:rowOff>
    </xdr:to>
    <xdr:graphicFrame>
      <xdr:nvGraphicFramePr>
        <xdr:cNvPr id="3" name="Chart 9"/>
        <xdr:cNvGraphicFramePr/>
      </xdr:nvGraphicFramePr>
      <xdr:xfrm>
        <a:off x="5381625" y="63627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43</xdr:row>
      <xdr:rowOff>123825</xdr:rowOff>
    </xdr:from>
    <xdr:to>
      <xdr:col>7</xdr:col>
      <xdr:colOff>190500</xdr:colOff>
      <xdr:row>58</xdr:row>
      <xdr:rowOff>9525</xdr:rowOff>
    </xdr:to>
    <xdr:graphicFrame>
      <xdr:nvGraphicFramePr>
        <xdr:cNvPr id="4" name="Chart 11"/>
        <xdr:cNvGraphicFramePr/>
      </xdr:nvGraphicFramePr>
      <xdr:xfrm>
        <a:off x="266700" y="8315325"/>
        <a:ext cx="4953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PageLayoutView="0" workbookViewId="0" topLeftCell="A19">
      <selection activeCell="L55" sqref="L55"/>
    </sheetView>
  </sheetViews>
  <sheetFormatPr defaultColWidth="9.140625" defaultRowHeight="15"/>
  <cols>
    <col min="4" max="7" width="12.00390625" style="0" bestFit="1" customWidth="1"/>
  </cols>
  <sheetData>
    <row r="2" spans="1:3" ht="15">
      <c r="A2" s="1" t="s">
        <v>0</v>
      </c>
      <c r="B2" s="1"/>
      <c r="C2" s="1"/>
    </row>
    <row r="3" spans="1:5" ht="15">
      <c r="A3" s="1"/>
      <c r="B3" s="1"/>
      <c r="C3" s="1"/>
      <c r="E3" t="s">
        <v>15</v>
      </c>
    </row>
    <row r="4" spans="1:3" ht="15">
      <c r="A4" s="1" t="s">
        <v>10</v>
      </c>
      <c r="B4" s="1"/>
      <c r="C4" s="1"/>
    </row>
    <row r="5" ht="15">
      <c r="A5" t="s">
        <v>9</v>
      </c>
    </row>
    <row r="6" spans="1:5" ht="15">
      <c r="A6" t="s">
        <v>1</v>
      </c>
      <c r="B6" t="s">
        <v>16</v>
      </c>
      <c r="C6" t="s">
        <v>13</v>
      </c>
      <c r="E6" t="s">
        <v>17</v>
      </c>
    </row>
    <row r="7" spans="1:7" ht="15">
      <c r="A7" t="s">
        <v>4</v>
      </c>
      <c r="B7">
        <f>8.20264*POWER(10,14)</f>
        <v>820264000000000</v>
      </c>
      <c r="C7">
        <v>2.0595</v>
      </c>
      <c r="E7" t="s">
        <v>19</v>
      </c>
      <c r="F7" t="s">
        <v>20</v>
      </c>
      <c r="G7" s="3" t="s">
        <v>23</v>
      </c>
    </row>
    <row r="8" spans="1:7" ht="15">
      <c r="A8" t="s">
        <v>5</v>
      </c>
      <c r="B8">
        <f>7.40858*POWER(10,14)</f>
        <v>740858000000000</v>
      </c>
      <c r="C8">
        <v>1.7205</v>
      </c>
      <c r="E8">
        <f>INDEX(LINEST($C$7:$C$11,$B$7:$B$11,TRUE,TRUE),1,1)</f>
        <v>4.483505399616222E-15</v>
      </c>
      <c r="F8">
        <f>INDEX(LINEST($C$7:$C$11,$B$7:$B$11,TRUE,TRUE),2,1)</f>
        <v>5.446895793320093E-17</v>
      </c>
      <c r="G8">
        <f>1/F8/F8*1E-32</f>
        <v>3.3705584796421997</v>
      </c>
    </row>
    <row r="9" spans="1:7" ht="15">
      <c r="A9" t="s">
        <v>7</v>
      </c>
      <c r="B9">
        <f>6.87858*POWER(10,14)</f>
        <v>687858000000000</v>
      </c>
      <c r="C9">
        <v>1.4975</v>
      </c>
      <c r="E9" t="s">
        <v>21</v>
      </c>
      <c r="F9" t="s">
        <v>22</v>
      </c>
      <c r="G9" s="3" t="s">
        <v>26</v>
      </c>
    </row>
    <row r="10" spans="1:7" ht="15">
      <c r="A10" t="s">
        <v>6</v>
      </c>
      <c r="B10">
        <f>5.48996*POWER(10,14)</f>
        <v>548996000000000</v>
      </c>
      <c r="C10">
        <v>0.8525</v>
      </c>
      <c r="E10">
        <f>INDEX(LINEST($C$7:$C$11,$B$7:$B$11,TRUE,TRUE),1,2)</f>
        <v>-1.6051418433252684</v>
      </c>
      <c r="F10">
        <f>INDEX(LINEST($C$7:$C$11,$B$7:$B$11,TRUE,TRUE),2,2)</f>
        <v>0.03666266258749229</v>
      </c>
      <c r="G10">
        <f>1/F10/F10</f>
        <v>743.9641289993655</v>
      </c>
    </row>
    <row r="11" spans="1:3" ht="15">
      <c r="A11" t="s">
        <v>8</v>
      </c>
      <c r="B11">
        <f>5.18672*POWER(10,14)</f>
        <v>518672000000000</v>
      </c>
      <c r="C11">
        <v>0.7145</v>
      </c>
    </row>
    <row r="13" ht="15">
      <c r="A13" t="s">
        <v>11</v>
      </c>
    </row>
    <row r="14" spans="1:3" ht="15">
      <c r="A14" t="s">
        <v>1</v>
      </c>
      <c r="B14" t="s">
        <v>2</v>
      </c>
      <c r="C14" t="s">
        <v>3</v>
      </c>
    </row>
    <row r="15" spans="1:8" ht="15">
      <c r="A15" t="s">
        <v>4</v>
      </c>
      <c r="B15">
        <f>8.20264*POWER(10,14)</f>
        <v>820264000000000</v>
      </c>
      <c r="C15">
        <v>2.053</v>
      </c>
      <c r="E15" t="s">
        <v>19</v>
      </c>
      <c r="F15" t="s">
        <v>20</v>
      </c>
      <c r="G15" s="3" t="s">
        <v>23</v>
      </c>
      <c r="H15" s="2"/>
    </row>
    <row r="16" spans="1:7" ht="15">
      <c r="A16" t="s">
        <v>5</v>
      </c>
      <c r="B16">
        <f>7.40858*POWER(10,14)</f>
        <v>740858000000000</v>
      </c>
      <c r="C16">
        <v>1.713</v>
      </c>
      <c r="E16">
        <f>INDEX(LINEST($C$15:$C$19,$B$15:$B$19,TRUE,TRUE),1,1)</f>
        <v>4.456064059545282E-15</v>
      </c>
      <c r="F16">
        <f>INDEX(LINEST($C$15:$C$19,$B$15:$B$19,TRUE,TRUE),2,1)</f>
        <v>4.157020691236788E-17</v>
      </c>
      <c r="G16">
        <f>1/F16/F16*1E-32</f>
        <v>5.786762089695379</v>
      </c>
    </row>
    <row r="17" spans="1:7" ht="15">
      <c r="A17" t="s">
        <v>7</v>
      </c>
      <c r="B17">
        <f>6.87858*POWER(10,14)</f>
        <v>687858000000000</v>
      </c>
      <c r="C17">
        <v>1.487</v>
      </c>
      <c r="E17" t="s">
        <v>21</v>
      </c>
      <c r="F17" t="s">
        <v>22</v>
      </c>
      <c r="G17" s="3" t="s">
        <v>26</v>
      </c>
    </row>
    <row r="18" spans="1:7" ht="15">
      <c r="A18" t="s">
        <v>6</v>
      </c>
      <c r="B18">
        <f>5.48996*POWER(10,14)</f>
        <v>548996000000000</v>
      </c>
      <c r="C18">
        <v>0.85</v>
      </c>
      <c r="E18">
        <f>INDEX(LINEST($C$15:$C$19,$B$7:$B$11,TRUE,TRUE),1,2)</f>
        <v>-1.5920391901925481</v>
      </c>
      <c r="F18">
        <f>INDEX(LINEST($C$15:$C$19,$B$7:$B$11,TRUE,TRUE),2,2)</f>
        <v>0.027980606340761313</v>
      </c>
      <c r="G18">
        <f>1/F18/F18</f>
        <v>1277.2789565258581</v>
      </c>
    </row>
    <row r="19" spans="1:3" ht="15">
      <c r="A19" t="s">
        <v>8</v>
      </c>
      <c r="B19">
        <f>5.18672*POWER(10,14)</f>
        <v>518672000000000</v>
      </c>
      <c r="C19">
        <v>0.716</v>
      </c>
    </row>
    <row r="20" ht="15">
      <c r="E20" t="s">
        <v>18</v>
      </c>
    </row>
    <row r="21" spans="1:5" ht="15">
      <c r="A21" s="1" t="s">
        <v>12</v>
      </c>
      <c r="E21">
        <f>(E40)</f>
        <v>-1.5916336861945803</v>
      </c>
    </row>
    <row r="22" ht="15">
      <c r="A22" t="s">
        <v>9</v>
      </c>
    </row>
    <row r="23" spans="1:5" ht="15">
      <c r="A23" t="s">
        <v>1</v>
      </c>
      <c r="B23" t="s">
        <v>2</v>
      </c>
      <c r="C23" t="s">
        <v>3</v>
      </c>
      <c r="E23" t="s">
        <v>17</v>
      </c>
    </row>
    <row r="24" spans="1:7" ht="15">
      <c r="A24" t="s">
        <v>4</v>
      </c>
      <c r="B24">
        <f>8.20264*POWER(10,14)</f>
        <v>820264000000000</v>
      </c>
      <c r="C24">
        <v>2.0495</v>
      </c>
      <c r="E24" t="s">
        <v>19</v>
      </c>
      <c r="F24" t="s">
        <v>20</v>
      </c>
      <c r="G24" s="3" t="s">
        <v>23</v>
      </c>
    </row>
    <row r="25" spans="1:7" ht="15">
      <c r="A25" t="s">
        <v>5</v>
      </c>
      <c r="B25">
        <f>7.40858*POWER(10,14)</f>
        <v>740858000000000</v>
      </c>
      <c r="C25">
        <v>1.7155</v>
      </c>
      <c r="E25">
        <f>INDEX(LINEST($C$24:$C$28,$B$7:$B$11,TRUE,TRUE),1,1)</f>
        <v>3.595953625409383E-15</v>
      </c>
      <c r="F25">
        <f>INDEX(LINEST($C$24:$C$28,$B$7:$B$11,TRUE,TRUE),2,1)</f>
        <v>5.357991183128656E-16</v>
      </c>
      <c r="G25">
        <f>1/F25/F25*1E-30</f>
        <v>3.4833411538038983</v>
      </c>
    </row>
    <row r="26" spans="1:7" ht="15">
      <c r="A26" t="s">
        <v>7</v>
      </c>
      <c r="B26">
        <f>6.87858*POWER(10,14)</f>
        <v>687858000000000</v>
      </c>
      <c r="C26">
        <v>1.515</v>
      </c>
      <c r="E26" t="s">
        <v>21</v>
      </c>
      <c r="F26" t="s">
        <v>22</v>
      </c>
      <c r="G26" s="3" t="s">
        <v>26</v>
      </c>
    </row>
    <row r="27" spans="1:7" ht="15">
      <c r="A27" t="s">
        <v>6</v>
      </c>
      <c r="B27">
        <f>5.48996*POWER(10,14)</f>
        <v>548996000000000</v>
      </c>
      <c r="C27">
        <v>1.2355</v>
      </c>
      <c r="E27">
        <f>INDEX(LINEST($C$24:$C$28,$B$7:$B$11,TRUE,TRUE),1,2)</f>
        <v>-0.9219024799613558</v>
      </c>
      <c r="F27">
        <f>INDEX(LINEST($C$24:$C$28,$B$7:$B$11,TRUE,TRUE),2,2)</f>
        <v>0.360642520708236</v>
      </c>
      <c r="G27">
        <f>1/F27/F27</f>
        <v>7.688580047341173</v>
      </c>
    </row>
    <row r="28" spans="1:3" ht="15">
      <c r="A28" t="s">
        <v>8</v>
      </c>
      <c r="B28">
        <f>5.18672*POWER(10,14)</f>
        <v>518672000000000</v>
      </c>
      <c r="C28">
        <v>0.8015</v>
      </c>
    </row>
    <row r="30" spans="1:9" ht="15">
      <c r="A30" t="s">
        <v>11</v>
      </c>
      <c r="I30" t="s">
        <v>14</v>
      </c>
    </row>
    <row r="31" spans="1:5" ht="15">
      <c r="A31" t="s">
        <v>1</v>
      </c>
      <c r="B31" t="s">
        <v>2</v>
      </c>
      <c r="C31" t="s">
        <v>3</v>
      </c>
      <c r="E31" t="s">
        <v>17</v>
      </c>
    </row>
    <row r="32" spans="1:7" ht="15">
      <c r="A32" t="s">
        <v>4</v>
      </c>
      <c r="B32">
        <f>8.20264*POWER(10,14)</f>
        <v>820264000000000</v>
      </c>
      <c r="C32">
        <v>2.0395</v>
      </c>
      <c r="E32" t="s">
        <v>19</v>
      </c>
      <c r="F32" t="s">
        <v>20</v>
      </c>
      <c r="G32" s="3" t="s">
        <v>23</v>
      </c>
    </row>
    <row r="33" spans="1:7" ht="15">
      <c r="A33" t="s">
        <v>5</v>
      </c>
      <c r="B33">
        <f>7.40858*POWER(10,14)</f>
        <v>740858000000000</v>
      </c>
      <c r="C33">
        <v>1.7085</v>
      </c>
      <c r="E33">
        <f>INDEX(LINEST($C$32:$C$36,$B$7:$B$11,TRUE,TRUE),1,1)</f>
        <v>3.562710547531911E-15</v>
      </c>
      <c r="F33">
        <f>INDEX(LINEST($C$32:$C$36,$B$7:$B$11,TRUE,TRUE),2,1)</f>
        <v>5.291311985080751E-16</v>
      </c>
      <c r="G33">
        <f>1/F33/F33*1E-30</f>
        <v>3.571685921162753</v>
      </c>
    </row>
    <row r="34" spans="1:7" ht="15">
      <c r="A34" t="s">
        <v>7</v>
      </c>
      <c r="B34">
        <f>6.87858*POWER(10,14)</f>
        <v>687858000000000</v>
      </c>
      <c r="C34">
        <v>1.5105</v>
      </c>
      <c r="E34" t="s">
        <v>21</v>
      </c>
      <c r="F34" t="s">
        <v>22</v>
      </c>
      <c r="G34" s="3" t="s">
        <v>26</v>
      </c>
    </row>
    <row r="35" spans="1:7" ht="15">
      <c r="A35" t="s">
        <v>6</v>
      </c>
      <c r="B35">
        <f>5.48996*POWER(10,14)</f>
        <v>548996000000000</v>
      </c>
      <c r="C35">
        <v>1.2325</v>
      </c>
      <c r="E35">
        <f>INDEX(LINEST($C$32:$C$36,$B$7:$B$11,TRUE,TRUE),1,2)</f>
        <v>-0.9043513624101238</v>
      </c>
      <c r="F35">
        <f>INDEX(LINEST($C$32:$C$36,$B$7:$B$11,TRUE,TRUE),2,2)</f>
        <v>0.3561543919971398</v>
      </c>
      <c r="G35">
        <f>1/F35/F35</f>
        <v>7.883578408285675</v>
      </c>
    </row>
    <row r="36" spans="1:3" ht="15">
      <c r="A36" t="s">
        <v>8</v>
      </c>
      <c r="B36">
        <f>5.18672*POWER(10,14)</f>
        <v>518672000000000</v>
      </c>
      <c r="C36">
        <v>0.8035</v>
      </c>
    </row>
    <row r="37" spans="5:7" ht="15">
      <c r="E37" t="s">
        <v>24</v>
      </c>
      <c r="G37" t="s">
        <v>27</v>
      </c>
    </row>
    <row r="38" spans="5:9" ht="15">
      <c r="E38">
        <f>(G25*E25+G33*E33+G16*E16+E8*G8)/(G25+G33+G16+G8)</f>
        <v>4.080156527473984E-15</v>
      </c>
      <c r="G38">
        <f>STDEV(F25,F33,F16,F8)/SQRT(4)</f>
        <v>1.398787974045897E-16</v>
      </c>
      <c r="I38" t="s">
        <v>14</v>
      </c>
    </row>
    <row r="39" spans="5:7" ht="15">
      <c r="E39" t="s">
        <v>25</v>
      </c>
      <c r="G39" t="s">
        <v>28</v>
      </c>
    </row>
    <row r="40" spans="5:7" ht="15">
      <c r="E40">
        <f>(G27*E27+G35*E35+G18*E18+E10*G10)/(G27+G35+G18+G10)</f>
        <v>-1.5916336861945803</v>
      </c>
      <c r="G40">
        <f>STDEV(F27,F35,F18,F10)/SQRT(4)</f>
        <v>0.09415140929771215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Arriana Pregenzer</dc:creator>
  <cp:keywords/>
  <dc:description/>
  <cp:lastModifiedBy>Arriana Pregenzer</cp:lastModifiedBy>
  <dcterms:created xsi:type="dcterms:W3CDTF">2008-10-12T03:31:28Z</dcterms:created>
  <dcterms:modified xsi:type="dcterms:W3CDTF">2008-10-15T05:03:25Z</dcterms:modified>
  <cp:category/>
  <cp:version/>
  <cp:contentType/>
  <cp:contentStatus/>
</cp:coreProperties>
</file>