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315" windowHeight="9525" activeTab="1"/>
  </bookViews>
  <sheets>
    <sheet name="CombineOrNot" sheetId="1" r:id="rId1"/>
    <sheet name="Univariate" sheetId="2" r:id="rId2"/>
    <sheet name="BroadExploreMultivar" sheetId="3" r:id="rId3"/>
  </sheets>
  <definedNames/>
  <calcPr fullCalcOnLoad="1"/>
</workbook>
</file>

<file path=xl/sharedStrings.xml><?xml version="1.0" encoding="utf-8"?>
<sst xmlns="http://schemas.openxmlformats.org/spreadsheetml/2006/main" count="4657" uniqueCount="1864">
  <si>
    <t>#|             |GIS|  3|Inf |       -Inf|</t>
  </si>
  <si>
    <t>#|             |GO |  9|Inf |       -Inf|</t>
  </si>
  <si>
    <t>#|             |GS | 60|Inf | 3.36729583|</t>
  </si>
  <si>
    <t>#|             |PA | 14|Inf |       -Inf|</t>
  </si>
  <si>
    <t>#|             |PT | 25|Inf |-0.08004271|</t>
  </si>
  <si>
    <t>#|             |Sim|  4|Inf |       -Inf|</t>
  </si>
  <si>
    <t>#|             |XY | 21|Inf |       -Inf|</t>
  </si>
  <si>
    <t>#|Overall      |   |218|Inf |-0.29571424|</t>
  </si>
  <si>
    <t>###42:Right and Open.Access_SHARE</t>
  </si>
  <si>
    <t>xtabs(~ Open.Access+RightPlaceYN )#OA - specific (sub vs. OA)   --&gt; question =  does reuse/sharing quality increase with ARTICLE level open access?</t>
  </si>
  <si>
    <t>ddist42&lt;- datadist(Open.Access) #commas, not plus signs for multiple covariates</t>
  </si>
  <si>
    <t>options(datadist='ddist42')</t>
  </si>
  <si>
    <t>ologit42&lt;- lrm(RightPlaceYN  ~ Open.Access, data=AllShare, na.action=na.pass)</t>
  </si>
  <si>
    <t>print(ologit42)</t>
  </si>
  <si>
    <t>anova(ologit42)</t>
  </si>
  <si>
    <t xml:space="preserve"> sf42 &lt;- function(y) c('Y&gt;=0'=qlogis(mean(y &gt;= 0)),'Y&gt;=1'=qlogis(mean(y &gt;= 1)))</t>
  </si>
  <si>
    <t>s42 &lt;- summary( RightPlaceYN  ~ Open.Access, fun=sf42);s42</t>
  </si>
  <si>
    <t>#           RightPlaceYN</t>
  </si>
  <si>
    <t>#Open.Access   0   1</t>
  </si>
  <si>
    <t>#          0 121  88</t>
  </si>
  <si>
    <t>#          1   4   5</t>
  </si>
  <si>
    <t># Open.Access 0.62       1    0.4293</t>
  </si>
  <si>
    <t># TOTAL       0.62       1    0.4293</t>
  </si>
  <si>
    <t xml:space="preserve">#       218      2e-12       0.63          1     0.4275      0.511      0.022      0.264      0.011      0.004      0.244 </t>
  </si>
  <si>
    <t>#Intercept   -0.3185 0.1401 -2.27  0.0230</t>
  </si>
  <si>
    <t>#Open.Access  0.5416 0.6853  0.79  0.4293</t>
  </si>
  <si>
    <t>#+-----------+---+---+----+----------+</t>
  </si>
  <si>
    <t>#|           |   |N  |Y&gt;=0|Y&gt;=1      |</t>
  </si>
  <si>
    <t>#|Open.Access|No |209|Inf |-0.3184537|</t>
  </si>
  <si>
    <t>#|           |Yes|  9|Inf | 0.2231436|</t>
  </si>
  <si>
    <t>#|Overall    |   |218|Inf |-0.2957142|</t>
  </si>
  <si>
    <t>Share</t>
  </si>
  <si>
    <t>Reuse</t>
  </si>
  <si>
    <t>Pvalues</t>
  </si>
  <si>
    <t>Resolve</t>
  </si>
  <si>
    <t>Journal</t>
  </si>
  <si>
    <t>Year</t>
  </si>
  <si>
    <t>Depository</t>
  </si>
  <si>
    <t>Datatype</t>
  </si>
  <si>
    <t>OA</t>
  </si>
  <si>
    <t>Attrib</t>
  </si>
  <si>
    <t>Ideal</t>
  </si>
  <si>
    <t>RightPlace</t>
  </si>
  <si>
    <t>FixScore</t>
  </si>
  <si>
    <t>Summary</t>
  </si>
  <si>
    <t>Journal, Depository, and Datatype consistently significant</t>
  </si>
  <si>
    <t>But, these factors are coorelated/confounded (ME, Genbank, and GS)</t>
  </si>
  <si>
    <t>Need multivar to distinguish</t>
  </si>
  <si>
    <t>Weird thing that I've mentioned before</t>
  </si>
  <si>
    <t>Year is not sig alone, but often turns up as such in the multivariate</t>
  </si>
  <si>
    <t>what gives?</t>
  </si>
  <si>
    <t>NA</t>
  </si>
  <si>
    <t>This occurs over all scores and reuse/share (except for the small oddity in RightPlace YN with depository not sig….this needs to be run as zero inflated binomial anyways)</t>
  </si>
  <si>
    <t>Binomia$l?</t>
  </si>
  <si>
    <t>--&gt; Binomia$l?</t>
  </si>
  <si>
    <t>FactorStates</t>
  </si>
  <si>
    <t>31--&gt;40</t>
  </si>
  <si>
    <t>AN</t>
  </si>
  <si>
    <t>Base</t>
  </si>
  <si>
    <t>Sig</t>
  </si>
  <si>
    <t>Coeff</t>
  </si>
  <si>
    <t>--&gt;copy to numbers for analysis/conditional formatting</t>
  </si>
  <si>
    <t>to fix in analysis</t>
  </si>
  <si>
    <t>binomial for rightplace</t>
  </si>
  <si>
    <t>DB</t>
  </si>
  <si>
    <t>Bio</t>
  </si>
  <si>
    <t>Sim</t>
  </si>
  <si>
    <t>BUILD</t>
  </si>
  <si>
    <t>N</t>
  </si>
  <si>
    <t>Y</t>
  </si>
  <si>
    <t xml:space="preserve">EC </t>
  </si>
  <si>
    <t>GCB</t>
  </si>
  <si>
    <t xml:space="preserve">ME </t>
  </si>
  <si>
    <t xml:space="preserve">PB </t>
  </si>
  <si>
    <t xml:space="preserve">SB </t>
  </si>
  <si>
    <t xml:space="preserve">2005  </t>
  </si>
  <si>
    <t xml:space="preserve">2006  </t>
  </si>
  <si>
    <t xml:space="preserve">2007  </t>
  </si>
  <si>
    <t xml:space="preserve">2008 </t>
  </si>
  <si>
    <t xml:space="preserve">2009  </t>
  </si>
  <si>
    <t xml:space="preserve">2010  </t>
  </si>
  <si>
    <t>E</t>
  </si>
  <si>
    <t>G</t>
  </si>
  <si>
    <t>O</t>
  </si>
  <si>
    <t>T</t>
  </si>
  <si>
    <t>U</t>
  </si>
  <si>
    <t xml:space="preserve">EA </t>
  </si>
  <si>
    <t>Eco</t>
  </si>
  <si>
    <t xml:space="preserve">GA </t>
  </si>
  <si>
    <t>GIS</t>
  </si>
  <si>
    <t xml:space="preserve">GO </t>
  </si>
  <si>
    <t xml:space="preserve">GS </t>
  </si>
  <si>
    <t xml:space="preserve">PA </t>
  </si>
  <si>
    <t xml:space="preserve">PT </t>
  </si>
  <si>
    <t xml:space="preserve">XY </t>
  </si>
  <si>
    <t>#YearLast  0  1  2</t>
  </si>
  <si>
    <t>#      0  12 22 13</t>
  </si>
  <si>
    <t>#      5   2 12  6</t>
  </si>
  <si>
    <t>#      6   2  8  3</t>
  </si>
  <si>
    <t>#      7   1 14  4</t>
  </si>
  <si>
    <t>#      8   2 14  2</t>
  </si>
  <si>
    <t>#      9   0 12  7</t>
  </si>
  <si>
    <t>#      10 10 69 25</t>
  </si>
  <si>
    <t xml:space="preserve">#                Wald Statistics          Response: ResolvableScoreRevised_Max </t>
  </si>
  <si>
    <t># YearLast   1.32       1    0.2499</t>
  </si>
  <si>
    <t># TOTAL      1.32       1    0.2499</t>
  </si>
  <si>
    <t xml:space="preserve"># </t>
  </si>
  <si>
    <t xml:space="preserve">#        Obs  Max Deriv Model L.R.       d.f.          P          C        Dxy      Gamma      Tau-a         R2      Brier </t>
  </si>
  <si>
    <t xml:space="preserve">#       240      2e-08       1.33          1     0.2482      0.527      0.054      0.072      0.029      0.007      0.104 </t>
  </si>
  <si>
    <t xml:space="preserve">#         Coef     S.E.    Wald Z P     </t>
  </si>
  <si>
    <t>#y&gt;=1      1.69640 0.31551  5.38  0.0000</t>
  </si>
  <si>
    <t>#y&gt;=2     -1.40158 0.30566 -4.59  0.0000</t>
  </si>
  <si>
    <t>#YearLast  0.04164 0.03619  1.15  0.2499</t>
  </si>
  <si>
    <t>#ResolvableScoreRevised_Max    N=240</t>
  </si>
  <si>
    <t>#+--------+--+---+----+--------+----------+</t>
  </si>
  <si>
    <t>#|        |  |N  |Y&gt;=0|Y&gt;=1    |Y&gt;=2      |</t>
  </si>
  <si>
    <t>#|YearLast|0 | 47|Inf |1.070441|-0.9614112|</t>
  </si>
  <si>
    <t>#|        |5 | 20|Inf |2.197225|-0.8472979|</t>
  </si>
  <si>
    <t>#|        |6 | 13|Inf |1.704748|-1.2039728|</t>
  </si>
  <si>
    <t>#|        |7 | 19|Inf |2.890372|-1.3217558|</t>
  </si>
  <si>
    <t>#|        |8 | 18|Inf |2.079442|-2.0794415|</t>
  </si>
  <si>
    <t>#|        |9 | 19|Inf |     Inf|-0.5389965|</t>
  </si>
  <si>
    <t>#|        |10|104|Inf |2.240710|-1.1505720|</t>
  </si>
  <si>
    <t>#|Overall |  |240|Inf |1.984562|-1.0986123|</t>
  </si>
  <si>
    <t>YearCode</t>
  </si>
  <si>
    <t>YearInt</t>
  </si>
  <si>
    <t>YearGroupInt</t>
  </si>
  <si>
    <t>2000_2010</t>
  </si>
  <si>
    <t xml:space="preserve">        AttributionScore_IncluSelf_Revised_Max</t>
  </si>
  <si>
    <t>#      0  12 31  4</t>
  </si>
  <si>
    <t>#      5   6 12  2</t>
  </si>
  <si>
    <t>#      6   4  8  1</t>
  </si>
  <si>
    <t>#      7   3 16  0</t>
  </si>
  <si>
    <t>#      8   3 15  0</t>
  </si>
  <si>
    <t>#      9   5 13  1</t>
  </si>
  <si>
    <t>#      10 42 53  9</t>
  </si>
  <si>
    <t xml:space="preserve">#       240      2e-07       2.18          1     0.1394      0.563      0.125       0.17      0.065      0.011      0.213 </t>
  </si>
  <si>
    <t>#y&gt;=1      1.15434 0.28957  3.99  0.0001</t>
  </si>
  <si>
    <t>#y&gt;=2     -2.23237 0.33846 -6.60  0.0000</t>
  </si>
  <si>
    <t>#YearLast -0.05194 0.03543 -1.47  0.1427</t>
  </si>
  <si>
    <t xml:space="preserve">#                Wald Statistics          Response: AttributionScore_IncluSelf_Revised_Max </t>
  </si>
  <si>
    <t># YearLast   2.15       1    0.1427</t>
  </si>
  <si>
    <t># TOTAL      2.15       1    0.1427</t>
  </si>
  <si>
    <t>#AttributionScore_IncluSelf_Revised_Max    N=240</t>
  </si>
  <si>
    <t>#+--------+--+---+----+---------+---------+</t>
  </si>
  <si>
    <t>#|        |  |N  |Y&gt;=0|Y&gt;=1     |Y&gt;=2     |</t>
  </si>
  <si>
    <t>#|YearLast|0 | 47|Inf |1.0704414|-2.374906|</t>
  </si>
  <si>
    <t>#|        |5 | 20|Inf |0.8472979|-2.197225|</t>
  </si>
  <si>
    <t>#|        |6 | 13|Inf |0.8109302|-2.484907|</t>
  </si>
  <si>
    <t>#|        |7 | 19|Inf |1.6739764|     -Inf|</t>
  </si>
  <si>
    <t>#|        |8 | 18|Inf |1.6094379|     -Inf|</t>
  </si>
  <si>
    <t>#|        |9 | 19|Inf |1.0296194|-2.890372|</t>
  </si>
  <si>
    <t>#|        |10|104|Inf |0.3894648|-2.356652|</t>
  </si>
  <si>
    <t>#|Overall |  |240|Inf |0.7884574|-2.573958|</t>
  </si>
  <si>
    <t xml:space="preserve">#+--------+--+---+----+---------+---------+ </t>
  </si>
  <si>
    <t>#                           N  13 46  3</t>
  </si>
  <si>
    <t>#                           O  10 45  5</t>
  </si>
  <si>
    <t># DepositoryAbbrvOtherSpecified 81.21      6    &lt;.0001</t>
  </si>
  <si>
    <t># TOTAL                         81.21      6    &lt;.0001</t>
  </si>
  <si>
    <t xml:space="preserve">#       240      5e-09     120.28          6          0      0.801      0.601      0.704      0.318      0.473      0.099 </t>
  </si>
  <si>
    <t xml:space="preserve"> #                                Coef    S.E.   Wald Z P     </t>
  </si>
  <si>
    <t>#y&gt;=1                             2.1315 0.8842  2.41  0.0159</t>
  </si>
  <si>
    <t>#y&gt;=2                            -2.1315 0.8842 -2.41  0.0159</t>
  </si>
  <si>
    <t>#DepositoryAbbrvOtherSpecified=E -0.3863 0.9833 -0.39  0.6944</t>
  </si>
  <si>
    <t>#DepositoryAbbrvOtherSpecified=G  3.6270 0.9578  3.79  0.0002</t>
  </si>
  <si>
    <t>#DepositoryAbbrvOtherSpecified=N -0.8127 0.9200 -0.88  0.3770</t>
  </si>
  <si>
    <t>#DepositoryAbbrvOtherSpecified=O -0.4393 0.9232 -0.48  0.6342</t>
  </si>
  <si>
    <t>#DepositoryAbbrvOtherSpecified=T  3.5221 1.4245  2.47  0.0134</t>
  </si>
  <si>
    <t>#DepositoryAbbrvOtherSpecified=U  0.6885 0.9697  0.71  0.4777</t>
  </si>
  <si>
    <t>#|                             |N | 62|Inf |1.326871|-2.978925|</t>
  </si>
  <si>
    <t>#|                             |O | 60|Inf |1.609438|-2.397895|</t>
  </si>
  <si>
    <t>#|Overall                      |  |240|Inf |1.984562|-1.098612|</t>
  </si>
  <si>
    <t>#                           N  16 46  0</t>
  </si>
  <si>
    <t>#                           O  14 46  0</t>
  </si>
  <si>
    <t xml:space="preserve"> #Factor                        Chi-Square d.f. P     </t>
  </si>
  <si>
    <t xml:space="preserve"> #DepositoryAbbrvOtherSpecified 53.07      6    &lt;.0001</t>
  </si>
  <si>
    <t xml:space="preserve"> #TOTAL                         53.07      6    &lt;.0001</t>
  </si>
  <si>
    <t xml:space="preserve"> #      Obs  Max Deriv Model L.R.       d.f.          P          C </t>
  </si>
  <si>
    <t xml:space="preserve"> #      240      2e-10      74.41          6          0      0.748 </t>
  </si>
  <si>
    <t xml:space="preserve">#       Dxy      Gamma      Tau-a         R2      Brier </t>
  </si>
  <si>
    <t xml:space="preserve">#     0.495      0.589      0.257      0.326      0.169 </t>
  </si>
  <si>
    <t xml:space="preserve"> #                                Coef    S.E.  Wald Z P     </t>
  </si>
  <si>
    <t>#y&gt;=1                            -1.9484 1.069 -1.82  0.0683</t>
  </si>
  <si>
    <t>#y&gt;=2                            -6.1126 1.128 -5.42  0.0000</t>
  </si>
  <si>
    <t>#DepositoryAbbrvOtherSpecified=E  3.0503 1.143  2.67  0.0076</t>
  </si>
  <si>
    <t>#DepositoryAbbrvOtherSpecified=G  4.9272 1.159  4.25  0.0000</t>
  </si>
  <si>
    <t>#DepositoryAbbrvOtherSpecified=N  2.8643 1.102  2.60  0.0093</t>
  </si>
  <si>
    <t>#DepositoryAbbrvOtherSpecified=O  2.9685 1.104  2.69  0.0072</t>
  </si>
  <si>
    <t>#DepositoryAbbrvOtherSpecified=T  4.0305 1.563  2.58  0.0099</t>
  </si>
  <si>
    <t>#|                             |N | 62|Inf | 1.0560527|      -Inf|</t>
  </si>
  <si>
    <t>#|                             |O | 60|Inf | 1.1895841|      -Inf|</t>
  </si>
  <si>
    <t>#|Overall                      |  |240|Inf | 0.7884574|-2.5739584|</t>
  </si>
  <si>
    <t>other tables</t>
  </si>
  <si>
    <t>calculate parallel slopes</t>
  </si>
  <si>
    <t>#      0  34  9  4</t>
  </si>
  <si>
    <t>#      5  14  4  2</t>
  </si>
  <si>
    <t>#      6  10  2  1</t>
  </si>
  <si>
    <t>#      7  15  4  0</t>
  </si>
  <si>
    <t>#      8  16  2  0</t>
  </si>
  <si>
    <t>#      9  12  6  1</t>
  </si>
  <si>
    <t>#      10 78 18  8</t>
  </si>
  <si>
    <t xml:space="preserve">#                Wald Statistics          Response: Ideal_CitationScoreSimpleREVISED_Max </t>
  </si>
  <si>
    <t># YearLast   0.14       1    0.7126</t>
  </si>
  <si>
    <t># TOTAL      0.14       1    0.7126</t>
  </si>
  <si>
    <t xml:space="preserve">#       Obs  Max Deriv Model L.R.       d.f.          P          C </t>
  </si>
  <si>
    <t xml:space="preserve">#       240      3e-12       0.13          1     0.7138      0.508 </t>
  </si>
  <si>
    <t xml:space="preserve">#     0.017      0.023      0.007      0.001      0.189 </t>
  </si>
  <si>
    <t xml:space="preserve">#         Coef     S.E.   Wald Z P     </t>
  </si>
  <si>
    <t>#y&gt;=1     -0.97833 0.3033 -3.23  0.0013</t>
  </si>
  <si>
    <t>#y&gt;=2     -2.54144 0.3688 -6.89  0.0000</t>
  </si>
  <si>
    <t>#YearLast -0.01422 0.0386 -0.37  0.7126</t>
  </si>
  <si>
    <t># Ideal_CitationScoreSimpleREVISED_Max    N=240</t>
  </si>
  <si>
    <t>#+--------+--+---+----+----------+---------+</t>
  </si>
  <si>
    <t>#|        |  |N  |Y&gt;=0|Y&gt;=1      |Y&gt;=2     |</t>
  </si>
  <si>
    <t>#|YearLast|0 | 47|Inf |-0.9614112|-2.374906|</t>
  </si>
  <si>
    <t>#|        |5 | 20|Inf |-0.8472979|-2.197225|</t>
  </si>
  <si>
    <t>#|        |6 | 13|Inf |-1.2039728|-2.484907|</t>
  </si>
  <si>
    <t>#|        |7 | 19|Inf |-1.3217558|     -Inf|</t>
  </si>
  <si>
    <t>#|        |8 | 18|Inf |-2.0794415|     -Inf|</t>
  </si>
  <si>
    <t>#|        |9 | 19|Inf |-0.5389965|-2.890372|</t>
  </si>
  <si>
    <t>#|        |10|104|Inf |-1.0986123|-2.484907|</t>
  </si>
  <si>
    <t>#|Overall |  |240|Inf |-1.0765119|-2.639057|</t>
  </si>
  <si>
    <t>#                           E  25  3  0</t>
  </si>
  <si>
    <t>#                           G   8 26 15</t>
  </si>
  <si>
    <t>#                           N  59  3  0</t>
  </si>
  <si>
    <t>#                           O  55  5  0</t>
  </si>
  <si>
    <t>#                           U  24  4  0</t>
  </si>
  <si>
    <t xml:space="preserve">#               Wald Statistics          Response: Ideal_CitationScoreSimpleREVISED_Max </t>
  </si>
  <si>
    <t># DepositoryAbbrvOtherSpecified 83.01      6    &lt;.0001</t>
  </si>
  <si>
    <t># TOTAL                         83.01      6    &lt;.0001</t>
  </si>
  <si>
    <t xml:space="preserve">#       240      7e-08     126.03          6          0      0.862 </t>
  </si>
  <si>
    <t xml:space="preserve">#     0.723      0.819      0.294      0.538      0.091 </t>
  </si>
  <si>
    <t xml:space="preserve">#                                Coef    S.E.  Wald Z P     </t>
  </si>
  <si>
    <t>#y&gt;=2                            -4.6589 1.134 -4.11  0.0000</t>
  </si>
  <si>
    <t>#DepositoryAbbrvOtherSpecified=G  3.7560 1.133  3.31  0.0009</t>
  </si>
  <si>
    <t>#DepositoryAbbrvOtherSpecified=N -1.0258 1.221 -0.84  0.4007</t>
  </si>
  <si>
    <t>#DepositoryAbbrvOtherSpecified=O -0.4478 1.165 -0.38  0.7008</t>
  </si>
  <si>
    <t>#DepositoryAbbrvOtherSpecified=T  3.3078 1.393  2.37  0.0176</t>
  </si>
  <si>
    <t>#Ideal_CitationScoreSimpleREVISED_Max    N=240</t>
  </si>
  <si>
    <t>#|                             |N | 62|Inf |-2.978925|      -Inf|</t>
  </si>
  <si>
    <t>#|                             |O | 60|Inf |-2.397895|      -Inf|</t>
  </si>
  <si>
    <t>#|Overall                      |  |240|Inf |-1.076512|-2.6390573|</t>
  </si>
  <si>
    <t>haven't rerun Year and Depository</t>
  </si>
  <si>
    <t>#      0   8 21 25</t>
  </si>
  <si>
    <t>#      5   0  9 11</t>
  </si>
  <si>
    <t>#      6   1  4  9</t>
  </si>
  <si>
    <t>#      7   2  7 10</t>
  </si>
  <si>
    <t>#      8   1  3  5</t>
  </si>
  <si>
    <t>#      9   2 10  6</t>
  </si>
  <si>
    <t>#      10 11 31 38</t>
  </si>
  <si>
    <t># YearLast   0.01       1    0.9423</t>
  </si>
  <si>
    <t># TOTAL      0.01       1    0.9423</t>
  </si>
  <si>
    <t xml:space="preserve">#       214      6e-09       0.01          1     0.9423      0.484 </t>
  </si>
  <si>
    <t xml:space="preserve">#    -0.031     -0.081     -0.018          0      0.103 </t>
  </si>
  <si>
    <t xml:space="preserve">#         Coef      S.E.    Wald Z P     </t>
  </si>
  <si>
    <t>#y&gt;=1      2.037950 0.29795  6.84  0.0000</t>
  </si>
  <si>
    <t>#y&gt;=2     -0.041047 0.24878 -0.16  0.8690</t>
  </si>
  <si>
    <t>#YearLast -0.002378 0.03284 -0.07  0.9423</t>
  </si>
  <si>
    <t>#ResolvableScoreRevised    N=214</t>
  </si>
  <si>
    <t>#+--------+--+---+----+--------+-----------+</t>
  </si>
  <si>
    <t>#|        |  |N  |Y&gt;=0|Y&gt;=1    |Y&gt;=2       |</t>
  </si>
  <si>
    <t>#|YearLast|0 | 54|Inf |1.749200|-0.14842001|</t>
  </si>
  <si>
    <t>#|        |5 | 20|Inf |     Inf| 0.20067070|</t>
  </si>
  <si>
    <t>#|        |6 | 14|Inf |2.564949| 0.58778666|</t>
  </si>
  <si>
    <t>#|        |7 | 19|Inf |2.140066| 0.10536052|</t>
  </si>
  <si>
    <t>#|        |8 |  9|Inf |2.079442| 0.22314355|</t>
  </si>
  <si>
    <t>#|        |9 | 18|Inf |2.079442|-0.69314718|</t>
  </si>
  <si>
    <t>#|        |10| 80|Inf |1.836211|-0.10008346|</t>
  </si>
  <si>
    <t>#|Overall |  |214|Inf |2.022871|-0.05608947|</t>
  </si>
  <si>
    <t>year as  integer (nonlinear) groups (code from heather)</t>
  </si>
  <si>
    <t>Significance</t>
  </si>
  <si>
    <t/>
  </si>
  <si>
    <t>Coefficients</t>
  </si>
  <si>
    <t>RIGHT</t>
  </si>
  <si>
    <t>UNDEPOSITED</t>
  </si>
  <si>
    <t>still do:</t>
  </si>
  <si>
    <t>need to fix binomial (and then this might not be applicable)</t>
  </si>
  <si>
    <t>RESOLVABLE</t>
  </si>
  <si>
    <t>WIP</t>
  </si>
  <si>
    <t>Sig+Coef</t>
  </si>
  <si>
    <t>Interpretation Notes</t>
  </si>
  <si>
    <t xml:space="preserve">*Ea and GIS may appear worse in attribution b/c they are typically from organizations, not individual authors = they get an in-text mention, but usually not a bibliographic citation. </t>
  </si>
  <si>
    <t xml:space="preserve">**Not surprising that gene sequences are significantly better in "resolvability" which seems to strongly influence the "ideal" rating. Interesting, though that they are not significantly "better" in attribution….that's understandable considering the tables with tons of accession numbers and no authors. </t>
  </si>
  <si>
    <t>GA and PT resolvable when sharing (b/c Treebase #), but not when reusing (get it from your buddy or a previous study)</t>
  </si>
  <si>
    <t>Why XY all of a sudden?</t>
  </si>
  <si>
    <t>*In general, datatypes (GS, PT, GA) with associated accession numbers from a depository (genbank, treebase) are more resolvable for sharing (future reuses). I allowed URLs to count as "accession" for the sharing scoring, but apparently not enough of the other datatypes employed that.</t>
  </si>
  <si>
    <t>OA not significant</t>
  </si>
  <si>
    <t>I don't get the Attribution+Reuse column at all. Maybe try a different factor base. Or maybe, it's that same thing with GS in datatype….they are resolvable but not will attributed b/c so many are used and b/c authors treat accession like author citation (but they don't get an bibliographic credit that way!!). The positive correlations were making sense, but I couldn't express it....use a different factor base that is a better reference point.</t>
  </si>
  <si>
    <t>Year is not significant when treated as categories</t>
  </si>
  <si>
    <t>Year only sometimes significant (it was in multivariate, maybe b/c its useful for teasing apart the Journal vs. Depository vs. Datatype Correlation). In this case, Resolvability of shared datasets increased over time.</t>
  </si>
  <si>
    <t>*This could be evidence of ME's data citation policy (the only one that gives an example of how to cite a dataset). Need to see if this particular factor state changes just in conjunction with year (which could reflect policy change).</t>
  </si>
  <si>
    <t>What?!</t>
  </si>
  <si>
    <t>Pursue further</t>
  </si>
  <si>
    <t>Ecology is not so hot at attribution of reused datasets. I think this is mostly due to the extracted literature datasets for which the authors typically list all the contributors in a separate appendix or not at all. It might be interesting to know if there is an interaction between extracted literature and Ecology to confirm this suspicion.</t>
  </si>
  <si>
    <t>alpha = .05</t>
  </si>
  <si>
    <t>alpha = .01</t>
  </si>
  <si>
    <t>This could be more a result of Treebase utilization than sysbio. Look for interaction between sysbio and treebase.</t>
  </si>
  <si>
    <t>*Genbank is more resolvable (but yikes, less attribution!)</t>
  </si>
  <si>
    <t>#|           |   |N  |Y&gt;=0|Y&gt;=1     |Y&gt;=2     |</t>
  </si>
  <si>
    <t>#|Open.Access|No |228|Inf |0.7935659|-2.518645|</t>
  </si>
  <si>
    <t>#|           |Yes| 15|Inf |0.4054651|     -Inf|</t>
  </si>
  <si>
    <t>#|Overall    |   |243|Inf |0.7681824|-2.587322|</t>
  </si>
  <si>
    <t>#ideal--------------------------------------------------------------------------------------------------------------------------------------------------------</t>
  </si>
  <si>
    <t>###26:Ideal and Journal</t>
  </si>
  <si>
    <t>xtabs(~ Journal+Ideal_CitationScoreSimpleREVISED_Max)#Journal - specific --&gt; question = policy (does a journals unique data policy influence reuse/sharing?)</t>
  </si>
  <si>
    <t>ddist26&lt;- datadist(Journal) #commas, not plus signs for multiple covariates</t>
  </si>
  <si>
    <t>options(datadist='ddist26')</t>
  </si>
  <si>
    <t>ologit26&lt;- lrm(Ideal_CitationScoreSimpleREVISED_Max ~ Journal, data=AllReuse, na.action=na.pass)</t>
  </si>
  <si>
    <t>print(ologit26)</t>
  </si>
  <si>
    <t>anova(ologit26)</t>
  </si>
  <si>
    <t xml:space="preserve"> sf26 &lt;- function(y) c('Y&gt;=0'=qlogis(mean(y &gt;= 0)),'Y&gt;=1'=qlogis(mean(y &gt;= 1)), 'Y&gt;=2'=qlogis(mean(y &gt;= 2)))</t>
  </si>
  <si>
    <t>s26 &lt;- summary( Ideal_CitationScoreSimpleREVISED_Max ~ Journal, fun=sf26);s26</t>
  </si>
  <si>
    <t>#       Ideal_CitationScoreSimpleREVISED_Max</t>
  </si>
  <si>
    <t>#    AN  51  9  0</t>
  </si>
  <si>
    <t>#    EC  15  2  0</t>
  </si>
  <si>
    <t>#    GCB 28  1  0</t>
  </si>
  <si>
    <t>#    ME  10  5  6</t>
  </si>
  <si>
    <t>#    PB  21  4  0</t>
  </si>
  <si>
    <t>#    SB  57 24 10</t>
  </si>
  <si>
    <t>#                Wald Statistics          Response: Ideal_CitationScoreSimpleREVISED_Max</t>
  </si>
  <si>
    <t># Journal    27.44      5    &lt;.0001</t>
  </si>
  <si>
    <t># TOTAL      27.44      5    &lt;.0001</t>
  </si>
  <si>
    <t>#       243      1e-06      35.01          5          0      0.717      0.435      0.577      0.175      0.177      0.166</t>
  </si>
  <si>
    <t>#            Coef     S.E.   Wald Z P</t>
  </si>
  <si>
    <t>#y&gt;=1        -1.77023 0.3600 -4.92  0.0000</t>
  </si>
  <si>
    <t>#y&gt;=2        -3.47938 0.4319 -8.06  0.0000</t>
  </si>
  <si>
    <t>#Journal=EC  -0.27097 0.8325 -0.33  0.7448</t>
  </si>
  <si>
    <t>#Journal=GCB -1.56861 1.0793 -1.45  0.1461</t>
  </si>
  <si>
    <t>#Journal=ME   2.11148 0.5650  3.74  0.0002</t>
  </si>
  <si>
    <t>#Journal=PB   0.07327 0.6511  0.11  0.9104</t>
  </si>
  <si>
    <t>#Journal=SB   1.27274 0.4189  3.04  0.0024</t>
  </si>
  <si>
    <t>###Plot File Name:   IdealJournalSpecific.jpg (folder: StatsOutput--&gt;Proportional Odds Plots)</t>
  </si>
  <si>
    <t>plot(s26, which=1:3, pch=1:3, xlab='logit', main=' ', xlim=c(-3.5,1))</t>
  </si>
  <si>
    <t>#Ideal_CitationScoreSimpleREVISED_Max    N=243</t>
  </si>
  <si>
    <t>#+-------+---+---+----+-----------+----------+</t>
  </si>
  <si>
    <t>#|       |   |N  |Y&gt;=0|Y&gt;=1       |Y&gt;=2      |</t>
  </si>
  <si>
    <t>#|Journal|AN | 60|Inf |-1.73460106|      -Inf|</t>
  </si>
  <si>
    <t>#|       |EC | 17|Inf |-2.01490302|      -Inf|</t>
  </si>
  <si>
    <t>#|       |GCB| 29|Inf |-3.33220451|      -Inf|</t>
  </si>
  <si>
    <t>#|       |ME | 21|Inf | 0.09531018|-0.9162907|</t>
  </si>
  <si>
    <t>#|       |PB | 25|Inf |-1.65822808|      -Inf|</t>
  </si>
  <si>
    <t>#|       |SB | 91|Inf |-0.51669074|-2.0918641|</t>
  </si>
  <si>
    <t>#|Overall|   |243|Inf |-1.09313282|-2.6523613|</t>
  </si>
  <si>
    <t>###27:Ideal and Year (code, not sequential---&gt;TRY sequential with NumCode or straight years)</t>
  </si>
  <si>
    <t>xtabs(~ YearCode+Ideal_CitationScoreSimpleREVISED_Max)#Year - specific    --&gt; question = time###1.exploratory#Ordinal Regression</t>
  </si>
  <si>
    <t>ddist27&lt;- datadist(YearCode) #commas, not plus signs for multiple covariates</t>
  </si>
  <si>
    <t>options(datadist='ddist27')</t>
  </si>
  <si>
    <t>ologit27&lt;- lrm(Ideal_CitationScoreSimpleREVISED_Max ~ YearCode, data=AllReuse, na.action=na.pass)</t>
  </si>
  <si>
    <t>print(ologit27)</t>
  </si>
  <si>
    <t>anova(ologit27)</t>
  </si>
  <si>
    <t xml:space="preserve"> sf27 &lt;- function(y) c('Y&gt;=0'=qlogis(mean(y &gt;= 0)),'Y&gt;=1'=qlogis(mean(y &gt;= 1)), 'Y&gt;=2'=qlogis(mean(y &gt;= 2)))</t>
  </si>
  <si>
    <t>s27 &lt;- summary(Ideal_CitationScoreSimpleREVISED_Max ~ YearCode, fun=sf27);s27</t>
  </si>
  <si>
    <t>#        Ideal_CitationScoreSimpleREVISED_Max</t>
  </si>
  <si>
    <t>#   Y2000 34  9  4</t>
  </si>
  <si>
    <t>#   Y2005 14  4  2</t>
  </si>
  <si>
    <t>#   Y2006 10  2  1</t>
  </si>
  <si>
    <t>#   Y2007 15  4  0</t>
  </si>
  <si>
    <t>#   Y2008 16  2  0</t>
  </si>
  <si>
    <t>#   Y2009 15  6  1</t>
  </si>
  <si>
    <t>#   Y2010 78 18  8</t>
  </si>
  <si>
    <t># YearCode   2.99       6    0.8096</t>
  </si>
  <si>
    <t># TOTAL      2.99       6    0.8096</t>
  </si>
  <si>
    <t>#       243      3e-08       3.56          6     0.7363      0.561      0.121      0.166      0.049      0.019      0.186</t>
  </si>
  <si>
    <t>#               Coef    S.E.   Wald Z P</t>
  </si>
  <si>
    <t>#y&gt;=1           -0.9457 0.3241 -2.92  0.0035</t>
  </si>
  <si>
    <t>#y&gt;=2           -2.5169 0.3861 -6.52  0.0000</t>
  </si>
  <si>
    <t>#YearCode=Y2005  0.1241 0.5816  0.21  0.8310</t>
  </si>
  <si>
    <t>#YearCode=Y2006 -0.2346 0.7310 -0.32  0.7483</t>
  </si>
  <si>
    <t>#YearCode=Y2007 -0.4398 0.6437 -0.68  0.4944</t>
  </si>
  <si>
    <t>#YearCode=Y2008 -1.1617 0.8150 -1.43  0.1540</t>
  </si>
  <si>
    <t>#YearCode=Y2009  0.1241 0.5522  0.22  0.8222</t>
  </si>
  <si>
    <t>#YearCode=Y2010 -0.1368 0.3940 -0.35  0.7284</t>
  </si>
  <si>
    <t>###Plot File Name:   IdealReuseYearCode.jpg (folder: StatsOutput--&gt;Proportional Odds Plots)</t>
  </si>
  <si>
    <t>plot(s27, which=1:3, pch=1:3, xlab='logit', main=' ', xlim=c(-3.2,-0))</t>
  </si>
  <si>
    <t>#+--------+-----+---+----+----------+---------+</t>
  </si>
  <si>
    <t>#|        |     |N  |Y&gt;=0|Y&gt;=1      |Y&gt;=2     |</t>
  </si>
  <si>
    <t>#|YearCode|Y2000| 47|Inf |-0.9614112|-2.374906|</t>
  </si>
  <si>
    <t>#|        |Y2005| 20|Inf |-0.8472979|-2.197225|</t>
  </si>
  <si>
    <t>#|        |Y2006| 13|Inf |-1.2039728|-2.484907|</t>
  </si>
  <si>
    <t>#|        |Y2007| 19|Inf |-1.3217558|     -Inf|</t>
  </si>
  <si>
    <t>#|        |Y2008| 18|Inf |-2.0794415|     -Inf|</t>
  </si>
  <si>
    <t>#|        |Y2009| 22|Inf |-0.7621401|-3.044522|</t>
  </si>
  <si>
    <t>#|        |Y2010|104|Inf |-1.0986123|-2.484907|</t>
  </si>
  <si>
    <t>#|Overall |     |243|Inf |-1.0931328|-2.652361|</t>
  </si>
  <si>
    <t>###28:Ideal and Depository</t>
  </si>
  <si>
    <t>xtabs(~ DepositoryAbbrvOtherSpecified+Ideal_CitationScoreSimpleREVISED_Max) #Depository - specific  --&gt; question = which depository is "best"?</t>
  </si>
  <si>
    <t>ddist28&lt;- datadist(DepositoryAbbrvOtherSpecified) #commas, not plus signs for multiple covariates</t>
  </si>
  <si>
    <t>options(datadist='ddist28')</t>
  </si>
  <si>
    <t>ologit28&lt;- lrm(Ideal_CitationScoreSimpleREVISED_Max~ DepositoryAbbrvOtherSpecified, data=AllReuse, na.action=na.pass)</t>
  </si>
  <si>
    <t>print(ologit28)</t>
  </si>
  <si>
    <t>anova(ologit28)</t>
  </si>
  <si>
    <t xml:space="preserve"> sf28 &lt;- function(y) c('Y&gt;=0'=qlogis(mean(y &gt;= 0)),'Y&gt;=1'=qlogis(mean(y &gt;= 1)), 'Y&gt;=2'=qlogis(mean(y &gt;= 2)))</t>
  </si>
  <si>
    <t>s28 &lt;- summary( Ideal_CitationScoreSimpleREVISED_Max ~ DepositoryAbbrvOtherSpecified, fun=sf28);s28</t>
  </si>
  <si>
    <t>#                             Ideal_CitationScoreSimpleREVISED_Max</t>
  </si>
  <si>
    <t>#y&gt;=1                            -1.9567 1.068 -1.83  0.0669</t>
  </si>
  <si>
    <t>#DepositoryAbbrvOtherSpecified=E -0.1725 1.230 -0.14  0.8885</t>
  </si>
  <si>
    <t>#DepositoryAbbrvOtherSpecified=U  0.1521 1.196  0.13  0.8988</t>
  </si>
  <si>
    <t>#+-----------------------------+--+---+----+---------+----------+</t>
  </si>
  <si>
    <t>#|                             |  |N  |Y&gt;=0|Y&gt;=1     |Y&gt;=2      |</t>
  </si>
  <si>
    <t>#|DepositoryAbbrvOtherSpecified|DB|  8|Inf |-1.945910|      -Inf|</t>
  </si>
  <si>
    <t>#|                             |E | 28|Inf |-2.120264|      -Inf|</t>
  </si>
  <si>
    <t>#|                             |G | 49|Inf | 1.634131|-0.8183103|</t>
  </si>
  <si>
    <t>#|                             |T |  5|Inf | 1.386294|-1.3862944|</t>
  </si>
  <si>
    <t>#|                             |U | 28|Inf |-1.791759|      -Inf|</t>
  </si>
  <si>
    <t>###29:Ideal and Dataset Type (original, as extracted)</t>
  </si>
  <si>
    <t>xtabs(~ TypeOfDataset+Ideal_CitationScoreSimpleREVISED_Max) #Data Type -specific  --&gt; question =  are certain data sets better cited? GS suspected</t>
  </si>
  <si>
    <t>ddist29&lt;- datadist(TypeOfDataset) #commas, not plus signs for multiple covariates</t>
  </si>
  <si>
    <t>options(datadist='ddist29')</t>
  </si>
  <si>
    <t>ologit29&lt;- lrm(Ideal_CitationScoreSimpleREVISED_Max ~ TypeOfDataset, data=AllReuse, na.action=na.pass)</t>
  </si>
  <si>
    <t>print(ologit29)</t>
  </si>
  <si>
    <t>anova(ologit29)</t>
  </si>
  <si>
    <t xml:space="preserve"> sf29 &lt;- function(y) c('Y&gt;=0'=qlogis(mean(y &gt;= 0)),'Y&gt;=1'=qlogis(mean(y &gt;= 1)), 'Y&gt;=2'=qlogis(mean(y &gt;= 2)))</t>
  </si>
  <si>
    <t>s29 &lt;- summary( Ideal_CitationScoreSimpleREVISED_Max ~ TypeOfDataset, fun=sf29);s29</t>
  </si>
  <si>
    <t>#             Ideal_CitationScoreSimpleREVISED_Max</t>
  </si>
  <si>
    <t>#          Bio 44  3  0</t>
  </si>
  <si>
    <t>#          EA  30  2  0</t>
  </si>
  <si>
    <t>#          Eco 13  2  0</t>
  </si>
  <si>
    <t>#          GA   4  2  0</t>
  </si>
  <si>
    <t>#          GIS 12  2  0</t>
  </si>
  <si>
    <t>#          GO   5  0  0</t>
  </si>
  <si>
    <t>#          GS  43 27 15</t>
  </si>
  <si>
    <t>#          PA  15  2  0</t>
  </si>
  <si>
    <t>#          PT  14  2  1</t>
  </si>
  <si>
    <t>#          XY   2  3  0</t>
  </si>
  <si>
    <t># TypeOfDataset 41.16      9    &lt;.0001</t>
  </si>
  <si>
    <t># TOTAL         41.16      9    &lt;.0001</t>
  </si>
  <si>
    <t>#       243      0.003      55.63          9          0       0.77      0.539      0.707      0.217       0.27      0.149</t>
  </si>
  <si>
    <t>#                  Coef    S.E.    Wald Z P</t>
  </si>
  <si>
    <t>#y&gt;=1              -2.6974  0.5963 -4.52  0.0000</t>
  </si>
  <si>
    <t>#y&gt;=2              -4.4969  0.6472 -6.95  0.0000</t>
  </si>
  <si>
    <t>#TypeOfDataset=EA  -0.0222  0.9425 -0.02  0.9812</t>
  </si>
  <si>
    <t>#TypeOfDataset=Eco  0.7975  0.9637  0.83  0.4079</t>
  </si>
  <si>
    <t>#TypeOfDataset=GA   1.8985  1.0314  1.84  0.0657</t>
  </si>
  <si>
    <t>#TypeOfDataset=GIS  0.8749  0.9667  0.91  0.3654</t>
  </si>
  <si>
    <t>#TypeOfDataset=GO  -4.8647 19.6347 -0.25  0.8043</t>
  </si>
  <si>
    <t>#TypeOfDataset=GS   2.7432  0.6345  4.32  0.0000</t>
  </si>
  <si>
    <t>#TypeOfDataset=PA   0.6584  0.9589  0.69  0.4923</t>
  </si>
  <si>
    <t>#TypeOfDataset=PT   1.1871  0.8718  1.36  0.1733</t>
  </si>
  <si>
    <t>#TypeOfDataset=XY   2.7432  0.9866  2.78  0.0054</t>
  </si>
  <si>
    <t>###Plot File Name:   IdealDatatypeSpecific.jpg (folder: StatsOutput--&gt;Proportional Odds Plots)</t>
  </si>
  <si>
    <t>plot(s29, which=1:3, pch=1:3, xlab='logit', main=' ', xlim=c(-2.9,.6))</t>
  </si>
  <si>
    <t>#+-------------+---+---+----+-----------+---------+</t>
  </si>
  <si>
    <t>#|             |   |N  |Y&gt;=0|Y&gt;=1       |Y&gt;=2     |</t>
  </si>
  <si>
    <t>#|TypeOfDataset|Bio| 47|Inf |-2.68557735|     -Inf|</t>
  </si>
  <si>
    <t>#|             |EA | 32|Inf |-2.70805020|     -Inf|</t>
  </si>
  <si>
    <t>#|             |Eco| 15|Inf |-1.87180218|     -Inf|</t>
  </si>
  <si>
    <t>#|             |GA |  6|Inf |-0.69314718|     -Inf|</t>
  </si>
  <si>
    <t>#|             |GIS| 14|Inf |-1.79175947|     -Inf|</t>
  </si>
  <si>
    <t>#|             |GO |  5|Inf |       -Inf|     -Inf|</t>
  </si>
  <si>
    <t>#|             |GS | 85|Inf |-0.02353050|-1.540445|</t>
  </si>
  <si>
    <t>#|             |PA | 17|Inf |-2.01490302|     -Inf|</t>
  </si>
  <si>
    <t>#|             |PT | 17|Inf |-1.54044504|-2.772589|</t>
  </si>
  <si>
    <t>#|             |XY |  5|Inf | 0.40546511|     -Inf|</t>
  </si>
  <si>
    <t>#|Overall      |   |243|Inf |-1.09313282|-2.652361|</t>
  </si>
  <si>
    <t>###20:Ideal and Open Access</t>
  </si>
  <si>
    <t>xtabs(~ Open.Access +Ideal_CitationScoreSimpleREVISED_Max)#OA - specific (sub vs. OA)   --&gt; question =  does reuse/sharing quality increase with ARTICLE level open access?</t>
  </si>
  <si>
    <t>ddist20&lt;- datadist(Open.Access) #commas, not plus signs for multiple covariates</t>
  </si>
  <si>
    <t>options(datadist='ddist20')</t>
  </si>
  <si>
    <t>ologit20&lt;- lrm(Ideal_CitationScoreSimpleREVISED_Max ~ Open.Access, data=AllReuse, na.action=na.pass)</t>
  </si>
  <si>
    <t>print(ologit20)</t>
  </si>
  <si>
    <t>anova(ologit20)</t>
  </si>
  <si>
    <t xml:space="preserve"> sf20 &lt;- function(y) c('Y&gt;=0'=qlogis(mean(y &gt;= 0)),'Y&gt;=1'=qlogis(mean(y &gt;= 1)), 'Y&gt;=2'=qlogis(mean(y &gt;= 2)))</t>
  </si>
  <si>
    <t>s20 &lt;- summary(Ideal_CitationScoreSimpleREVISED_Max~ Open.Access, fun=sf20);s20</t>
  </si>
  <si>
    <t>#           Ideal_CitationScoreSimpleREVISED_Max</t>
  </si>
  <si>
    <t>#          0 170  42  16</t>
  </si>
  <si>
    <t>#          1  12   3   0</t>
  </si>
  <si>
    <t># Open.Access 0.33       1    0.5677</t>
  </si>
  <si>
    <t># TOTAL       0.33       1    0.5677</t>
  </si>
  <si>
    <t>#       243      9e-08       0.35          1     0.5542       0.51       0.02      0.187      0.008      0.002      0.188</t>
  </si>
  <si>
    <t>#y&gt;=1        -1.0710 0.1521  -7.04 0.0000</t>
  </si>
  <si>
    <t>#y&gt;=2        -2.6315 0.2607 -10.09 0.0000</t>
  </si>
  <si>
    <t>#Open.Access -0.3753 0.6567  -0.57 0.5677</t>
  </si>
  <si>
    <t>###Plot File Name:   IdealReuseOA.jpg (folder: StatsOutput--&gt;Proportional Odds Plots)</t>
  </si>
  <si>
    <t>plot(s20, which=1:3, pch=1:3, xlab='logit', main=' ', xlim=c(-2.7,-0.9))</t>
  </si>
  <si>
    <t>#|Open.Access|No |228|Inf |-1.075355|-2.583998|</t>
  </si>
  <si>
    <t>#|           |Yes| 15|Inf |-1.386294|     -Inf|</t>
  </si>
  <si>
    <t>#|Overall    |   |243|Inf |-1.093133|-2.652361|</t>
  </si>
  <si>
    <t>###sharing---------------------------------------------------------------------------------------------------------------------------------------------</t>
  </si>
  <si>
    <t>#------------------------------------------------------------------------------------------------------------------------------------------------------</t>
  </si>
  <si>
    <t>###36:Resolve and Journal_SHARE</t>
  </si>
  <si>
    <t>attach(AllShare);str(AllShare)</t>
  </si>
  <si>
    <t>xtabs(~ Journal+ResolvableScoreRevised)#Journal - specific --&gt; question = policy (does a journals unique data policy influence reuse/sharing?)</t>
  </si>
  <si>
    <t>ddist36&lt;- datadist(Journal) #commas, not plus signs for multiple covariates</t>
  </si>
  <si>
    <t>options(datadist='ddist36')</t>
  </si>
  <si>
    <t>ologit36&lt;- lrm(ResolvableScoreRevised ~ Journal, data=AllShare, na.action=na.pass)</t>
  </si>
  <si>
    <t>print(ologit36)</t>
  </si>
  <si>
    <t>anova(ologit36)</t>
  </si>
  <si>
    <t xml:space="preserve"> sf36 &lt;- function(y) c('Y&gt;=0'=qlogis(mean(y &gt;= 0)),'Y&gt;=1'=qlogis(mean(y &gt;= 1)), 'Y&gt;=2'=qlogis(mean(y &gt;= 2)))</t>
  </si>
  <si>
    <t>s36 &lt;- summary( ResolvableScoreRevised ~ Journal, fun=sf36);s36</t>
  </si>
  <si>
    <t>#       ResolvableScoreRevised</t>
  </si>
  <si>
    <t>#    AN   6 19  5</t>
  </si>
  <si>
    <t>#    EC   0  4  1</t>
  </si>
  <si>
    <t>#    GCB  0  4  2</t>
  </si>
  <si>
    <t>#    ME  10  9 24</t>
  </si>
  <si>
    <t>#    PB   6 17  2</t>
  </si>
  <si>
    <t>#    SB   3 34 72</t>
  </si>
  <si>
    <t xml:space="preserve"> #               Wald Statistics          Response: ResolvableScoreRevised </t>
  </si>
  <si>
    <t xml:space="preserve">#  Factor     Chi-Square d.f. P     </t>
  </si>
  <si>
    <t># Journal    39.93      5    &lt;.0001</t>
  </si>
  <si>
    <t># TOTAL      39.93      5    &lt;.0001</t>
  </si>
  <si>
    <t xml:space="preserve">#       Obs  Max Deriv Model L.R.       d.f.          P          C        Dxy      Gamma      Tau-a         R2      Brier </t>
  </si>
  <si>
    <t xml:space="preserve">#       218      2e-07      44.93          5          0      0.707      0.414      0.563      0.246      0.218      0.097 </t>
  </si>
  <si>
    <t xml:space="preserve">#            Coef    S.E.   Wald Z P     </t>
  </si>
  <si>
    <t>#y&gt;=1         1.1538 0.3624  3.18  0.0015</t>
  </si>
  <si>
    <t>#y&gt;=2        -1.3363 0.3686 -3.63  0.0003</t>
  </si>
  <si>
    <t>#Journal=EC   0.5820 0.8640  0.67  0.5006</t>
  </si>
  <si>
    <t>#Journal=GCB  0.9540 0.8184  1.17  0.2438</t>
  </si>
  <si>
    <t>#Journal=ME   1.2279 0.4796  2.56  0.0105</t>
  </si>
  <si>
    <t>#Journal=PB  -0.3307 0.5033 -0.66  0.5111</t>
  </si>
  <si>
    <t>#Journal=SB   2.0217 0.4148  4.87  0.0000</t>
  </si>
  <si>
    <t>###Plot File Name:   ResolveShareJournal.jpg (folder: StatsOutput--&gt;Proportional Odds Plots)</t>
  </si>
  <si>
    <t>plot(s36, which=1:3, pch=1:3, xlab='logit', main=' ', xlim=c(-2.6,3.7))</t>
  </si>
  <si>
    <t>#ResolvableScoreRevised    N=218</t>
  </si>
  <si>
    <t>#+-------+---+---+----+--------+-----------+</t>
  </si>
  <si>
    <t>#|       |   |N  |Y&gt;=0|Y&gt;=1    |Y&gt;=2       |</t>
  </si>
  <si>
    <t>#|Journal|AN | 30|Inf |1.386294|-1.60943791|</t>
  </si>
  <si>
    <t>#|       |EC |  5|Inf |     Inf|-1.38629436|</t>
  </si>
  <si>
    <t>#|       |GCB|  6|Inf |     Inf|-0.69314718|</t>
  </si>
  <si>
    <t>#|       |ME | 43|Inf |1.193922| 0.23361485|</t>
  </si>
  <si>
    <t>#|       |PB | 25|Inf |1.152680|-2.44234704|</t>
  </si>
  <si>
    <t>#|       |SB |109|Inf |3.564827| 0.66574821|</t>
  </si>
  <si>
    <t>#|Overall|   |218|Inf |2.043814|-0.05505978|</t>
  </si>
  <si>
    <t>###37:Resolve and Journal_SHARE</t>
  </si>
  <si>
    <t>xtabs(~ YearCode+ResolvableScoreRevised)#Year - specific    --&gt; question = time</t>
  </si>
  <si>
    <t>ddist37&lt;- datadist(YearCode) #commas, not plus signs for multiple covariates</t>
  </si>
  <si>
    <t>options(datadist='ddist37')</t>
  </si>
  <si>
    <t>ologit37&lt;- lrm(ResolvableScoreRevised ~ YearCode, data=AllShare, na.action=na.pass)</t>
  </si>
  <si>
    <t>print(ologit37)</t>
  </si>
  <si>
    <t>anova(ologit37)</t>
  </si>
  <si>
    <t xml:space="preserve"> sf37 &lt;- function(y) c('Y&gt;=0'=qlogis(mean(y &gt;= 0)),'Y&gt;=1'=qlogis(mean(y &gt;= 1)), 'Y&gt;=2'=qlogis(mean(y &gt;= 2)))</t>
  </si>
  <si>
    <t>s37 &lt;- summary( ResolvableScoreRevised ~ YearCode, fun=sf37);s37</t>
  </si>
  <si>
    <t>#        ResolvableScoreRevised</t>
  </si>
  <si>
    <t>#   Y2000  8 21 25</t>
  </si>
  <si>
    <t>#   Y2005  0  9 11</t>
  </si>
  <si>
    <t>#   Y2006  1  4  9</t>
  </si>
  <si>
    <t>#   Y2007  2  7 10</t>
  </si>
  <si>
    <t>#   Y2008  1  3  5</t>
  </si>
  <si>
    <t>#   Y2009  2 12  8</t>
  </si>
  <si>
    <t>#   Y2010 11 31 38</t>
  </si>
  <si>
    <t xml:space="preserve">#                Wald Statistics          Response: ResolvableScoreRevised </t>
  </si>
  <si>
    <t xml:space="preserve"># Factor     Chi-Square d.f. P     </t>
  </si>
  <si>
    <t># YearCode   3.58       6    0.7336</t>
  </si>
  <si>
    <t># TOTAL      3.58       6    0.7336</t>
  </si>
  <si>
    <t xml:space="preserve">#       218      3e-08       3.69          6     0.7189      0.559      0.117      0.152       0.07       0.02      0.101 </t>
  </si>
  <si>
    <t xml:space="preserve">#               Coef    S.E.   Wald Z P     </t>
  </si>
  <si>
    <t>#y&gt;=1            1.9215 0.3086  6.23  0.0000</t>
  </si>
  <si>
    <t>#y&gt;=2           -0.2004 0.2657 -0.75  0.4507</t>
  </si>
  <si>
    <t>#YearCode=Y2005  0.5446 0.5006  1.09  0.2766</t>
  </si>
  <si>
    <t>#YearCode=Y2006  0.7744 0.6107  1.27  0.2047</t>
  </si>
  <si>
    <t>#YearCode=Y2007  0.2916 0.5167  0.56  0.5725</t>
  </si>
  <si>
    <t>#YearCode=Y2008  0.3825 0.7077  0.54  0.5889</t>
  </si>
  <si>
    <t>#YearCode=Y2009 -0.1850 0.4690 -0.39  0.6933</t>
  </si>
  <si>
    <t>#YearCode=Y2010  0.0603 0.3386  0.18  0.8587</t>
  </si>
  <si>
    <t>###Plot File Name:   ResolveShareYearCode.jpg (folder: StatsOutput--&gt;Proportional Odds Plots)</t>
  </si>
  <si>
    <t>plot(s37, which=1:3, pch=1:3, xlab='logit', main=' ', xlim=c(-0.6,2.7))</t>
  </si>
  <si>
    <t>#+--------+-----+---+----+--------+-----------+</t>
  </si>
  <si>
    <t>#|        |     |N  |Y&gt;=0|Y&gt;=1    |Y&gt;=2       |</t>
  </si>
  <si>
    <t>#|YearCode|Y2000| 54|Inf |1.749200|-0.14842001|</t>
  </si>
  <si>
    <t>#|        |Y2005| 20|Inf |     Inf| 0.20067070|</t>
  </si>
  <si>
    <t>#|        |Y2006| 14|Inf |2.564949| 0.58778666|</t>
  </si>
  <si>
    <t>#|        |Y2007| 19|Inf |2.140066| 0.10536052|</t>
  </si>
  <si>
    <t>#|        |Y2008|  9|Inf |2.079442| 0.22314355|</t>
  </si>
  <si>
    <t>#|        |Y2009| 22|Inf |2.302585|-0.55961579|</t>
  </si>
  <si>
    <t>#|        |Y2010| 80|Inf |1.836211|-0.10008346|</t>
  </si>
  <si>
    <t>#|Overall |     |218|Inf |2.043814|-0.05505978|</t>
  </si>
  <si>
    <t>###38:Resolve and Depository_SHARE</t>
  </si>
  <si>
    <t>xtabs(~ DepositoryAbbrvOtherSpecified+ResolvableScoreRevised)#Depository - specific  --&gt; question = which depository is "best"?</t>
  </si>
  <si>
    <t>ddist38&lt;- datadist(DepositoryAbbrvOtherSpecified) #commas, not plus signs for multiple covariates</t>
  </si>
  <si>
    <t>options(datadist='ddist38')</t>
  </si>
  <si>
    <t>ologit38&lt;- lrm(ResolvableScoreRevised ~ DepositoryAbbrvOtherSpecified, data=AllShare, na.action=na.pass)</t>
  </si>
  <si>
    <t>print(ologit38)</t>
  </si>
  <si>
    <t>anova(ologit38)</t>
  </si>
  <si>
    <t xml:space="preserve"> sf38 &lt;- function(y) c('Y&gt;=0'=qlogis(mean(y &gt;= 0)),'Y&gt;=1'=qlogis(mean(y &gt;= 1)), 'Y&gt;=2'=qlogis(mean(y &gt;= 2)))</t>
  </si>
  <si>
    <t>s38 &lt;- summary( ResolvableScoreRevised ~ DepositoryAbbrvOtherSpecified, fun=sf38);s38</t>
  </si>
  <si>
    <t>#                             ResolvableScoreRevised</t>
  </si>
  <si>
    <t>#                            D  0  0  2</t>
  </si>
  <si>
    <t>#                            G  1  5 52</t>
  </si>
  <si>
    <t>#                            I 21 79  0</t>
  </si>
  <si>
    <t>#                            O  3  2  2</t>
  </si>
  <si>
    <t>#                            T  0  0 34</t>
  </si>
  <si>
    <t>#                            U  0  1 16</t>
  </si>
  <si>
    <t xml:space="preserve"># Factor                        Chi-Square d.f. P     </t>
  </si>
  <si>
    <t># DepositoryAbbrvOtherSpecified 67.92      5    &lt;.0001</t>
  </si>
  <si>
    <t># TOTAL                         67.92      5    &lt;.0001</t>
  </si>
  <si>
    <t xml:space="preserve">#       218      0.001      232.2          5          0      0.891      0.781      0.943      0.464      0.766       0.09 </t>
  </si>
  <si>
    <t xml:space="preserve">#                                Coef       S.E.  Wald Z P     </t>
  </si>
  <si>
    <t>#y&gt;=1                             1.498e+01 116.2  0.13  0.8974</t>
  </si>
  <si>
    <t>#y&gt;=2                             1.020e+01 116.2  0.09  0.9300</t>
  </si>
  <si>
    <t>#DepositoryAbbrvOtherSpecified=G -8.063e+00 116.2 -0.07  0.9447</t>
  </si>
  <si>
    <t>#DepositoryAbbrvOtherSpecified=I -1.378e+01 116.2 -0.12  0.9056</t>
  </si>
  <si>
    <t>#DepositoryAbbrvOtherSpecified=O -1.373e+01 116.2 -0.12  0.9059</t>
  </si>
  <si>
    <t>#DepositoryAbbrvOtherSpecified=T -1.350e-10 119.6  0.00  1.0000</t>
  </si>
  <si>
    <t>#DepositoryAbbrvOtherSpecified=U -7.431e+00 116.2 -0.06  0.9490</t>
  </si>
  <si>
    <t>###Plot File Name:  ReuseShareDepositorySpecific.jpg (folder: StatsOutput--&gt;Proportional Odds Plots)</t>
  </si>
  <si>
    <t>plot(s38, which=1:3, pch=1:3, xlab='logit', main=' ', xlim=c(-1,4.2))</t>
  </si>
  <si>
    <t>#+-----------------------------+-+---+----+---------+-----------+</t>
  </si>
  <si>
    <t>#|                             | |N  |Y&gt;=0|Y&gt;=1     |Y&gt;=2       |</t>
  </si>
  <si>
    <t>#|DepositoryAbbrvOtherSpecified|D|  2|Inf |      Inf|        Inf|</t>
  </si>
  <si>
    <t>#|                             |G| 58|Inf |4.0430513| 2.15948425|</t>
  </si>
  <si>
    <t>#|                             |I|100|Inf |1.3249254|       -Inf|</t>
  </si>
  <si>
    <t>#|                             |O|  7|Inf |0.2876821|-0.91629073|</t>
  </si>
  <si>
    <t>#|                             |T| 34|Inf |      Inf|        Inf|</t>
  </si>
  <si>
    <t>#|                             |U| 17|Inf |      Inf| 2.77258872|</t>
  </si>
  <si>
    <t>#|Overall                      | |218|Inf |2.0438144|-0.05505978|</t>
  </si>
  <si>
    <t xml:space="preserve"> </t>
  </si>
  <si>
    <t>###39:Resolve and DataType_SHARE</t>
  </si>
  <si>
    <t>xtabs(~  TypeOfDataset+ResolvableScoreRevised)#Data Type -specific  --&gt; question =  are certain data sets better cited? GS suspected</t>
  </si>
  <si>
    <t>ddist39&lt;- datadist( TypeOfDataset) #commas, not plus signs for multiple covariates</t>
  </si>
  <si>
    <t>options(datadist='ddist39')</t>
  </si>
  <si>
    <t>ologit39&lt;- lrm(ResolvableScoreRevised ~  TypeOfDataset, data=AllShare, na.action=na.pass)</t>
  </si>
  <si>
    <t>print(ologit39)</t>
  </si>
  <si>
    <t>anova(ologit39)</t>
  </si>
  <si>
    <t xml:space="preserve"> sf39 &lt;- function(y) c('Y&gt;=0'=qlogis(mean(y &gt;= 0)),'Y&gt;=1'=qlogis(mean(y &gt;= 1)), 'Y&gt;=2'=qlogis(mean(y &gt;= 2)))</t>
  </si>
  <si>
    <t>s39 &lt;- summary( ResolvableScoreRevised ~  TypeOfDataset, fun=sf39);s39</t>
  </si>
  <si>
    <t>#             ResolvableScoreRevised</t>
  </si>
  <si>
    <t>#          Bio  6 18  1</t>
  </si>
  <si>
    <t>#          Ea   1  2  2</t>
  </si>
  <si>
    <t>#          Eco  2  4  1</t>
  </si>
  <si>
    <t>#          GA   1 15 29</t>
  </si>
  <si>
    <t>#          GIS  2  0  1</t>
  </si>
  <si>
    <t>#          GO   2  3  4</t>
  </si>
  <si>
    <t>#          GS   1  6 53</t>
  </si>
  <si>
    <t>#          PA   3 11  0</t>
  </si>
  <si>
    <t>#          PT   1 10 14</t>
  </si>
  <si>
    <t>#          Sim  0  3  1</t>
  </si>
  <si>
    <t>#          XY   6 15  0</t>
  </si>
  <si>
    <t xml:space="preserve"># Factor        Chi-Square d.f. P     </t>
  </si>
  <si>
    <t># TypeOfDataset 75.02      10   &lt;.0001</t>
  </si>
  <si>
    <t># TOTAL         75.02      10   &lt;.0001</t>
  </si>
  <si>
    <t xml:space="preserve">#       218      5e-08     118.11         10          0      0.836      0.673      0.743      0.399      0.489      0.088 </t>
  </si>
  <si>
    <t xml:space="preserve">#                  Coef     S.E.   Wald Z P     </t>
  </si>
  <si>
    <t>#y&gt;=1               0.95523 0.4066  2.35  0.0188</t>
  </si>
  <si>
    <t>#y&gt;=2              -2.34091 0.4827 -4.85  0.0000</t>
  </si>
  <si>
    <t>#TypeOfDataset=Ea   1.52992 1.0666  1.43  0.1515</t>
  </si>
  <si>
    <t>#TypeOfDataset=Eco  0.14347 0.8905  0.16  0.8720</t>
  </si>
  <si>
    <t>#TypeOfDataset=GA   2.93223 0.5685  5.16  0.0000</t>
  </si>
  <si>
    <t>#TypeOfDataset=GIS -1.02219 1.4291 -0.72  0.4745</t>
  </si>
  <si>
    <t>#TypeOfDataset=GO   1.65383 0.8577  1.93  0.0538</t>
  </si>
  <si>
    <t>#TypeOfDataset=GS   4.35185 0.6275  6.93  0.0000</t>
  </si>
  <si>
    <t>#TypeOfDataset=PA  -0.02057 0.6542 -0.03  0.9749</t>
  </si>
  <si>
    <t>#TypeOfDataset=PT   2.56135 0.6196  4.13  0.0000</t>
  </si>
  <si>
    <t>#TypeOfDataset=Sim  1.52992 1.0666  1.43  0.1515</t>
  </si>
  <si>
    <t>#TypeOfDataset=XY  -0.26815 0.5796 -0.46  0.6436</t>
  </si>
  <si>
    <t>###Plot File Name:   ResolveShareDataTypeSpecific.jpg (folder: StatsOutput--&gt;Proportional Odds Plots)</t>
  </si>
  <si>
    <t>plot(s39, which=1:3, pch=1:3, xlab='logit', main=' ', xlim=c(-3.3,3.8))</t>
  </si>
  <si>
    <t>#+-------------+---+---+----+----------+-----------+</t>
  </si>
  <si>
    <t>#|             |   |N  |Y&gt;=0|Y&gt;=1      |Y&gt;=2       |</t>
  </si>
  <si>
    <t>#|TypeOfDataset|Bio| 25|Inf | 1.1526795|-3.17805383|</t>
  </si>
  <si>
    <t>#|             |Ea |  5|Inf | 1.3862944|-0.40546511|</t>
  </si>
  <si>
    <t>#|             |Eco|  7|Inf | 0.9162907|-1.79175947|</t>
  </si>
  <si>
    <t>#|             |GA | 45|Inf | 3.7841896| 0.59470711|</t>
  </si>
  <si>
    <t>#|             |GIS|  3|Inf |-0.6931472|-0.69314718|</t>
  </si>
  <si>
    <t>#|             |GO |  9|Inf | 1.2527630|-0.22314355|</t>
  </si>
  <si>
    <t>#|             |GS | 60|Inf | 4.0775374| 2.02438176|</t>
  </si>
  <si>
    <t>#|             |PA | 14|Inf | 1.2992830|       -Inf|</t>
  </si>
  <si>
    <t>#|             |PT | 25|Inf | 3.1780538| 0.24116206|</t>
  </si>
  <si>
    <t>#|             |Sim|  4|Inf |       Inf|-1.09861229|</t>
  </si>
  <si>
    <t>#|             |XY | 21|Inf | 0.9162907|       -Inf|</t>
  </si>
  <si>
    <t>#|Overall      |   |218|Inf | 2.0438144|-0.05505978|</t>
  </si>
  <si>
    <t>###32:Resolve and Open.Access_SHARE</t>
  </si>
  <si>
    <t>xtabs(~ Open.Access+ResolvableScoreRevised)#OA - specific (sub vs. OA)   --&gt; question =  does reuse/sharing quality increase with ARTICLE level open access?</t>
  </si>
  <si>
    <t>ddist32&lt;- datadist(Open.Access) #commas, not plus signs for multiple covariates</t>
  </si>
  <si>
    <t>options(datadist='ddist32')</t>
  </si>
  <si>
    <t>ologit32&lt;- lrm(ResolvableScoreRevised ~ Open.Access, data=AllShare, na.action=na.pass)</t>
  </si>
  <si>
    <t>print(ologit32)</t>
  </si>
  <si>
    <t>anova(ologit32)</t>
  </si>
  <si>
    <t xml:space="preserve"> sf32 &lt;- function(y) c('Y&gt;=0'=qlogis(mean(y &gt;= 0)),'Y&gt;=1'=qlogis(mean(y &gt;= 1)), 'Y&gt;=2'=qlogis(mean(y &gt;= 2)))</t>
  </si>
  <si>
    <t>s32 &lt;- summary( ResolvableScoreRevised ~ Open.Access, fun=sf32);s32</t>
  </si>
  <si>
    <t>#           ResolvableScoreRevised</t>
  </si>
  <si>
    <t>#          0  25  83 101</t>
  </si>
  <si>
    <t>#          1   0   4   5</t>
  </si>
  <si>
    <t xml:space="preserve"># Factor      Chi-Square d.f. P     </t>
  </si>
  <si>
    <t># Open.Access 0.46       1    0.4991</t>
  </si>
  <si>
    <t># TOTAL       0.46       1    0.4991</t>
  </si>
  <si>
    <t xml:space="preserve">#       218      2e-10       0.47          1     0.4927      0.508      0.017      0.226       0.01      0.003      0.101 </t>
  </si>
  <si>
    <t xml:space="preserve">#             Coef    S.E.   Wald Z P     </t>
  </si>
  <si>
    <t>#y&gt;=1         2.0271 0.2138  9.48  0.0000</t>
  </si>
  <si>
    <t>#y&gt;=2        -0.0746 0.1385 -0.54  0.5901</t>
  </si>
  <si>
    <t>#Open.Access  0.4399 0.6508  0.68  0.4991</t>
  </si>
  <si>
    <t>###Plot File Name:   ResolveShareOA.jpg (folder: StatsOutput--&gt;Proportional Odds Plots)</t>
  </si>
  <si>
    <t>plot(s32, which=1:3, pch=1:3, xlab='logit', main=' ', xlim=c(-0.2,2.2))</t>
  </si>
  <si>
    <t>#+-----------+---+---+----+--------+-----------+</t>
  </si>
  <si>
    <t>#|           |   |N  |Y&gt;=0|Y&gt;=1    |Y&gt;=2       |</t>
  </si>
  <si>
    <t>#|Open.Access|No |209|Inf |1.996060|-0.06701071|</t>
  </si>
  <si>
    <t>#|           |Yes|  9|Inf |     Inf| 0.22314355|</t>
  </si>
  <si>
    <t>#|Overall    |   |218|Inf |2.043814|-0.05505978|</t>
  </si>
  <si>
    <t>xtabs(~ Journal#?+ResolvableScoreRevised_Max)#Citations - continuous (sub vs. OA)   --&gt; question =  does reuse/sharing increase # citing articles? _!need to normalize this to per year average!</t>
  </si>
  <si>
    <t>###6:Resolve and Number of Citations_SHARE</t>
  </si>
  <si>
    <t>#share right place------------------------------------------------------------------------------------------------------------------------------------</t>
  </si>
  <si>
    <t>#***************************************************************************************************************SHOULDN'T I BE RUNNING BINOMIAL REGRESSION FOR THIS? (and probably zero inflacted too!!_compare AIC)**********</t>
  </si>
  <si>
    <t xml:space="preserve"> ###1.exploratory</t>
  </si>
  <si>
    <t>###46:Right and Journal_SHARE</t>
  </si>
  <si>
    <t>xtabs(~ Journal+RightPlaceYN )#Journal - specific --&gt; question = policy (does a journals unique data policy influence reuse/sharing?)</t>
  </si>
  <si>
    <t>ddist46&lt;- datadist(Journal) #commas, not plus signs for multiple covariates</t>
  </si>
  <si>
    <t>options(datadist='ddist46')</t>
  </si>
  <si>
    <t>ologit46&lt;- lrm(RightPlaceYN ~ Journal, data=AllShare, na.action=na.pass)</t>
  </si>
  <si>
    <t>print(ologit46)</t>
  </si>
  <si>
    <t>anova(ologit46)</t>
  </si>
  <si>
    <t xml:space="preserve"> sf46 &lt;- function(y) c('Y&gt;=0'=qlogis(mean(y &gt;= 0)),'Y&gt;=1'=qlogis(mean(y &gt;= 1)))</t>
  </si>
  <si>
    <t>s46 &lt;- summary( RightPlaceYN ~ Journal, fun=sf46);s46</t>
  </si>
  <si>
    <t>#       RightPlaceYN</t>
  </si>
  <si>
    <t>#Journal  0  1</t>
  </si>
  <si>
    <t>#    AN  26  4</t>
  </si>
  <si>
    <t>#    EC   3  2</t>
  </si>
  <si>
    <t>#    GCB  6  0</t>
  </si>
  <si>
    <t>#    ME  20 23</t>
  </si>
  <si>
    <t>#    PB  25  0</t>
  </si>
  <si>
    <t>#    SB  45 64</t>
  </si>
  <si>
    <t xml:space="preserve">#                Wald Statistics          Response: RightPlaceYN </t>
  </si>
  <si>
    <t># Journal    15.6       5    0.0081</t>
  </si>
  <si>
    <t># TOTAL      15.6       5    0.0081</t>
  </si>
  <si>
    <t xml:space="preserve">#       218      0.001      60.03          5          0      0.728      0.456      0.648      0.224      0.323      0.192 </t>
  </si>
  <si>
    <t xml:space="preserve">#            Coef   S.E.    Wald Z P     </t>
  </si>
  <si>
    <t>#Intercept   -1.872  0.5371 -3.49  0.0005</t>
  </si>
  <si>
    <t>#Journal=EC   1.466  1.0591  1.38  0.1662</t>
  </si>
  <si>
    <t>#Journal=GCB -8.363 68.1495 -0.12  0.9023</t>
  </si>
  <si>
    <t>#Journal=ME   2.012  0.6180  3.25  0.0011</t>
  </si>
  <si>
    <t>#Journal=PB  -8.363 33.3896 -0.25  0.8022</t>
  </si>
  <si>
    <t>#Journal=SB   2.224  0.5712  3.89  0.0001</t>
  </si>
  <si>
    <t>###Plot File Name:   didn't run b/c only two factor states</t>
  </si>
  <si>
    <t>#RightPlaceYN    N=218</t>
  </si>
  <si>
    <t>#+-------+---+---+----+----------+</t>
  </si>
  <si>
    <t>#|       |   |N  |Y&gt;=0|Y&gt;=1      |</t>
  </si>
  <si>
    <t>#|Journal|AN | 30|Inf |-1.8718022|</t>
  </si>
  <si>
    <t>#|       |EC |  5|Inf |-0.4054651|</t>
  </si>
  <si>
    <t>#|       |GCB|  6|Inf |      -Inf|</t>
  </si>
  <si>
    <t>#|       |ME | 43|Inf | 0.1397619|</t>
  </si>
  <si>
    <t>#|       |PB | 25|Inf |      -Inf|</t>
  </si>
  <si>
    <t>#|       |SB |109|Inf | 0.3522206|</t>
  </si>
  <si>
    <t>#|Overall|   |218|Inf |-0.2957142|</t>
  </si>
  <si>
    <t>###47:Right and Journal_SHARE</t>
  </si>
  <si>
    <t>xtabs(~ YearCode+RightPlaceYN )#Year - specific    --&gt; question = time</t>
  </si>
  <si>
    <t>ddist47&lt;- datadist(YearCode) #commas, not plus signs for multiple covariates</t>
  </si>
  <si>
    <t>options(datadist='ddist47')</t>
  </si>
  <si>
    <t>ologit47&lt;- lrm(RightPlaceYN  ~ YearCode, data=AllShare, na.action=na.pass)</t>
  </si>
  <si>
    <t>print(ologit47)</t>
  </si>
  <si>
    <t>anova(ologit47)</t>
  </si>
  <si>
    <t xml:space="preserve"> sf47 &lt;- function(y) c('Y&gt;=0'=qlogis(mean(y &gt;= 0)),'Y&gt;=1'=qlogis(mean(y &gt;= 1)))</t>
  </si>
  <si>
    <t>s47 &lt;- summary( RightPlaceYN  ~ YearCode, fun=sf47);s47</t>
  </si>
  <si>
    <t>#        RightPlaceYN</t>
  </si>
  <si>
    <t>#YearCode  0  1</t>
  </si>
  <si>
    <t>#   Y2000 36 18</t>
  </si>
  <si>
    <t>#   Y2005  9 11</t>
  </si>
  <si>
    <t>#   Y2006  5  9</t>
  </si>
  <si>
    <t>#   Y2007  9 10</t>
  </si>
  <si>
    <t>#   Y2008  5  4</t>
  </si>
  <si>
    <t>#   Y2009 16  6</t>
  </si>
  <si>
    <t>#   Y2010 45 35</t>
  </si>
  <si>
    <t xml:space="preserve"># Factor     Chi-Square d.f. P    </t>
  </si>
  <si>
    <t># YearCode   8.48       6    0.205</t>
  </si>
  <si>
    <t># TOTAL      8.48       6    0.205</t>
  </si>
  <si>
    <t xml:space="preserve">#       218      5e-07        8.9          6     0.1796      0.611      0.222      0.285      0.109      0.054      0.235 </t>
  </si>
  <si>
    <t xml:space="preserve">#                Coef    S.E.   Wald Z P     </t>
  </si>
  <si>
    <t>#Intercept      -0.6931 0.2887 -2.40  0.0163</t>
  </si>
  <si>
    <t>#YearCode=Y2005  0.8938 0.5342  1.67  0.0943</t>
  </si>
  <si>
    <t>#YearCode=Y2006  1.2809 0.6280  2.04  0.0414</t>
  </si>
  <si>
    <t>#YearCode=Y2007  0.7985 0.5426  1.47  0.1411</t>
  </si>
  <si>
    <t>#YearCode=Y2008  0.4700 0.7303  0.64  0.5198</t>
  </si>
  <si>
    <t>#YearCode=Y2009 -0.2877 0.5590 -0.51  0.6068</t>
  </si>
  <si>
    <t>#YearCode=Y2010  0.4418 0.3662  1.21  0.2277</t>
  </si>
  <si>
    <t>#+--------+-----+---+----+----------+</t>
  </si>
  <si>
    <t>#|        |     |N  |Y&gt;=0|Y&gt;=1      |</t>
  </si>
  <si>
    <t>#|YearCode|Y2000| 54|Inf |-0.6931472|</t>
  </si>
  <si>
    <t>#|        |Y2005| 20|Inf | 0.2006707|</t>
  </si>
  <si>
    <t>#|        |Y2006| 14|Inf | 0.5877867|</t>
  </si>
  <si>
    <t>#|        |Y2007| 19|Inf | 0.1053605|</t>
  </si>
  <si>
    <t>#|        |Y2008|  9|Inf |-0.2231436|</t>
  </si>
  <si>
    <t>#|        |Y2009| 22|Inf |-0.9808293|</t>
  </si>
  <si>
    <t>#|        |Y2010| 80|Inf |-0.2513144|</t>
  </si>
  <si>
    <t>#|Overall |     |218|Inf |-0.2957142|</t>
  </si>
  <si>
    <t>###48:Right and Depository_SHARE</t>
  </si>
  <si>
    <t>xtabs(~ DepositoryAbbrvOtherSpecified+RightPlaceYN )#Depository - specific  --&gt; question = which depository is "best"?</t>
  </si>
  <si>
    <t>ddist48&lt;- datadist(DepositoryAbbrvOtherSpecified) #commas, not plus signs for multiple covariates</t>
  </si>
  <si>
    <t>options(datadist='ddist48')</t>
  </si>
  <si>
    <t>ologit48&lt;- lrm(RightPlaceYN  ~ DepositoryAbbrvOtherSpecified, data=AllShare, na.action=na.pass)</t>
  </si>
  <si>
    <t>print(ologit48)</t>
  </si>
  <si>
    <t>anova(ologit48)</t>
  </si>
  <si>
    <t xml:space="preserve"> sf48 &lt;- function(y) c('Y&gt;=0'=qlogis(mean(y &gt;= 0)),'Y&gt;=1'=qlogis(mean(y &gt;= 1)))</t>
  </si>
  <si>
    <t>s48 &lt;- summary( RightPlaceYN  ~ DepositoryAbbrvOtherSpecified, fun=sf48);s48</t>
  </si>
  <si>
    <t>#                             RightPlaceYN</t>
  </si>
  <si>
    <t>#DepositoryAbbrvOtherSpecified   0   1</t>
  </si>
  <si>
    <t>#                            D   1   1</t>
  </si>
  <si>
    <t>#                            G   0  58</t>
  </si>
  <si>
    <t>#                            I 100   0</t>
  </si>
  <si>
    <t>#                            O   7   0</t>
  </si>
  <si>
    <t>#                            T   0  34</t>
  </si>
  <si>
    <t>#                            U  17   0</t>
  </si>
  <si>
    <t># DepositoryAbbrvOtherSpecified 0.16       5    0.9995</t>
  </si>
  <si>
    <t># TOTAL                         0.16       5    0.9995</t>
  </si>
  <si>
    <t xml:space="preserve">#       218      5e-04     294.72          5          0          1          1          1      0.491      0.996      0.002 </t>
  </si>
  <si>
    <t xml:space="preserve">#                                Coef       S.E.    Wald Z P     </t>
  </si>
  <si>
    <t>#Intercept                       -4.067e-15   1.414  0.00  1.0000</t>
  </si>
  <si>
    <t>#DepositoryAbbrvOtherSpecified=G  1.224e+01  59.808  0.20  0.8378</t>
  </si>
  <si>
    <t>#DepositoryAbbrvOtherSpecified=I -1.224e+01  45.397 -0.27  0.7875</t>
  </si>
  <si>
    <t>#DepositoryAbbrvOtherSpecified=O -1.224e+01 171.507 -0.07  0.9431</t>
  </si>
  <si>
    <t>#DepositoryAbbrvOtherSpecified=T  1.224e+01  78.105  0.16  0.8755</t>
  </si>
  <si>
    <t>#DepositoryAbbrvOtherSpecified=U -1.224e+01 110.060 -0.11  0.9115</t>
  </si>
  <si>
    <t>#+-----------------------------+-+---+----+----------+</t>
  </si>
  <si>
    <t>#|                             | |N  |Y&gt;=0|Y&gt;=1      |</t>
  </si>
  <si>
    <t>#|DepositoryAbbrvOtherSpecified|D|  2|Inf | 0.0000000|</t>
  </si>
  <si>
    <t>#|                             |G| 58|Inf |       Inf|</t>
  </si>
  <si>
    <t>#|                             |I|100|Inf |      -Inf|</t>
  </si>
  <si>
    <t>#|                             |O|  7|Inf |      -Inf|</t>
  </si>
  <si>
    <t>#|                             |T| 34|Inf |       Inf|</t>
  </si>
  <si>
    <t>#|                             |U| 17|Inf |      -Inf|</t>
  </si>
  <si>
    <t>#|Overall                      | |218|Inf |-0.2957142|</t>
  </si>
  <si>
    <t>###49:Right and DataType_SHARE</t>
  </si>
  <si>
    <t>xtabs(~  TypeOfDataset+RightPlaceYN )#Data Type -specific  --&gt; question =  are certain data sets better cited? GS suspected</t>
  </si>
  <si>
    <t>ddist49&lt;- datadist( TypeOfDataset) #commas, not plus signs for multiple covariates</t>
  </si>
  <si>
    <t>options(datadist='ddist49')</t>
  </si>
  <si>
    <t>ologit49&lt;- lrm(RightPlaceYN  ~  TypeOfDataset, data=AllShare, na.action=na.pass)</t>
  </si>
  <si>
    <t>print(ologit49)</t>
  </si>
  <si>
    <t>anova(ologit49)</t>
  </si>
  <si>
    <t xml:space="preserve"> sf49 &lt;- function(y) c('Y&gt;=0'=qlogis(mean(y &gt;= 0)),'Y&gt;=1'=qlogis(mean(y &gt;= 1)))</t>
  </si>
  <si>
    <t>s49 &lt;- summary( RightPlaceYN  ~  TypeOfDataset, fun=sf49);s49</t>
  </si>
  <si>
    <t>#             RightPlaceYN</t>
  </si>
  <si>
    <t>#TypeOfDataset  0  1</t>
  </si>
  <si>
    <t>#          Bio 24  1</t>
  </si>
  <si>
    <t>#          Ea   5  0</t>
  </si>
  <si>
    <t>#          Eco  7  0</t>
  </si>
  <si>
    <t>#          GA  23 22</t>
  </si>
  <si>
    <t>#          GIS  3  0</t>
  </si>
  <si>
    <t>#          GO   9  0</t>
  </si>
  <si>
    <t>#          GS   2 58</t>
  </si>
  <si>
    <t>#          PA  14  0</t>
  </si>
  <si>
    <t>#          PT  13 12</t>
  </si>
  <si>
    <t>#          Sim  4  0</t>
  </si>
  <si>
    <t>#          XY  21  0</t>
  </si>
  <si>
    <t xml:space="preserve"># Factor        Chi-Square d.f. P    </t>
  </si>
  <si>
    <t># TypeOfDataset 31.63      10   5e-04</t>
  </si>
  <si>
    <t># TOTAL         31.63      10   5e-04</t>
  </si>
  <si>
    <t xml:space="preserve">#       218      0.002     174.58         10          0      0.933      0.865      0.929      0.425       0.74      0.093 </t>
  </si>
  <si>
    <t xml:space="preserve">#                   Coef   S.E.   Wald Z P     </t>
  </si>
  <si>
    <t>#Intercept         -3.178  1.021 -3.11  0.0018</t>
  </si>
  <si>
    <t>#TypeOfDataset=Ea  -7.057 74.659 -0.09  0.9247</t>
  </si>
  <si>
    <t>#TypeOfDataset=Eco -7.057 63.101 -0.11  0.9110</t>
  </si>
  <si>
    <t>#TypeOfDataset=GA   3.134  1.063  2.95  0.0032</t>
  </si>
  <si>
    <t>#TypeOfDataset=GIS -7.057 96.380 -0.07  0.9416</t>
  </si>
  <si>
    <t>#TypeOfDataset=GO  -7.057 55.652 -0.13  0.8991</t>
  </si>
  <si>
    <t>#TypeOfDataset=GS   6.545  1.249  5.24  0.0000</t>
  </si>
  <si>
    <t>#TypeOfDataset=PA  -7.057 44.625 -0.16  0.8743</t>
  </si>
  <si>
    <t>#TypeOfDataset=PT   3.098  1.096  2.83  0.0047</t>
  </si>
  <si>
    <t>#TypeOfDataset=Sim -7.057 83.469 -0.08  0.9326</t>
  </si>
  <si>
    <t>#TypeOfDataset=XY  -7.057 36.441 -0.19  0.8464</t>
  </si>
  <si>
    <t>#+-------------+---+---+----+-----------+</t>
  </si>
  <si>
    <t>#|             |   |N  |Y&gt;=0|Y&gt;=1       |</t>
  </si>
  <si>
    <t>#|TypeOfDataset|Bio| 25|Inf |-3.17805383|</t>
  </si>
  <si>
    <t>#|             |Ea |  5|Inf |       -Inf|</t>
  </si>
  <si>
    <t>#|             |Eco|  7|Inf |       -Inf|</t>
  </si>
  <si>
    <t>#|             |GA | 45|Inf |-0.04445176|</t>
  </si>
  <si>
    <t>TypeOfDataset=GO                 -1.4279 250.7 -0.01  0.9955</t>
  </si>
  <si>
    <t>TypeOfDataset=GS                 -4.8125 391.1 -0.01  0.9902</t>
  </si>
  <si>
    <t>TypeOfDataset=PA                 -0.4611 188.8  0.00  0.9981</t>
  </si>
  <si>
    <t>TypeOfDataset=PT                 -5.0716 578.9 -0.01  0.9930</t>
  </si>
  <si>
    <t>TypeOfDataset=Sim                -1.2062 301.0  0.00  0.9968</t>
  </si>
  <si>
    <t>TypeOfDataset=XY                 -1.4853 135.0 -0.01  0.9912</t>
  </si>
  <si>
    <t xml:space="preserve"> Journal                       0.00        1   1.0000</t>
  </si>
  <si>
    <t xml:space="preserve"> YearCode                      0.00        4   1.0000</t>
  </si>
  <si>
    <t xml:space="preserve"> DepositoryAbbrvOtherSpecified 0.06        4   0.9995</t>
  </si>
  <si>
    <t xml:space="preserve"> TypeOfDataset                 0.00        8   1.0000</t>
  </si>
  <si>
    <t xml:space="preserve"> TOTAL                         0.14       17   1.0000</t>
  </si>
  <si>
    <t xml:space="preserve">        80      5e-04      110.9         17          0          1          1          1      0.506          1          0 </t>
  </si>
  <si>
    <t xml:space="preserve">                                Coef       S.E.   Wald Z P     </t>
  </si>
  <si>
    <t>Intercept                        1.120e+01 288.26  0.04  0.9690</t>
  </si>
  <si>
    <t>Journal=SB                       1.484e-14 101.79  0.00  1.0000</t>
  </si>
  <si>
    <t>YearCode=Y2006                   2.825e-15  98.13  0.00  1.0000</t>
  </si>
  <si>
    <t>YearCode=Y2007                   4.008e-15  90.73  0.00  1.0000</t>
  </si>
  <si>
    <t>YearCode=Y2008                   5.565e-15 124.83  0.00  1.0000</t>
  </si>
  <si>
    <t>YearCode=Y2009                  -7.171e-16  98.75  0.00  1.0000</t>
  </si>
  <si>
    <t>DepositoryAbbrvOtherSpecified=G -5.184e-14 418.30  0.00  1.0000</t>
  </si>
  <si>
    <t>DepositoryAbbrvOtherSpecified=I -2.241e+01 288.95 -0.08  0.9382</t>
  </si>
  <si>
    <t>DepositoryAbbrvOtherSpecified=T -3.419e-14 310.61  0.00  1.0000</t>
  </si>
  <si>
    <t>DepositoryAbbrvOtherSpecified=U -2.241e+01 429.59 -0.05  0.9584</t>
  </si>
  <si>
    <t>TypeOfDataset=Eco                1.141e-14 288.95  0.00  1.0000</t>
  </si>
  <si>
    <t>TypeOfDataset=GA                -3.046e-15 129.17  0.00  1.0000</t>
  </si>
  <si>
    <t>TypeOfDataset=GIS               -2.762e-15 293.65  0.00  1.0000</t>
  </si>
  <si>
    <t>TypeOfDataset=GO                -1.952e-15 422.65  0.00  1.0000</t>
  </si>
  <si>
    <t>TypeOfDataset=GS                 1.785e-14 293.65  0.00  1.0000</t>
  </si>
  <si>
    <t>TypeOfDataset=PT                -3.303e-17 121.73  0.00  1.0000</t>
  </si>
  <si>
    <t>TypeOfDataset=Sim               -7.735e-15 298.04  0.00  1.0000</t>
  </si>
  <si>
    <t>TypeOfDataset=XY                 3.163e-15 133.23  0.00  1.0000</t>
  </si>
  <si>
    <t>singular information matrix in lrm.fit (rank= 21 ).  Offending variable(s):</t>
  </si>
  <si>
    <t xml:space="preserve">TypeOfDataset=GS </t>
  </si>
  <si>
    <t xml:space="preserve">Error in lrm(RightPlaceYN ~ Journal + YearCode + DepositoryAbbrvOtherSpecified +  : </t>
  </si>
  <si>
    <t xml:space="preserve">  Unable to fit model using “lrm.fit”</t>
  </si>
  <si>
    <t>Keep getting this error:</t>
  </si>
  <si>
    <t xml:space="preserve">                Wald Statistics          Response: Ideal_CitationScoreSimpleREVISED_Max </t>
  </si>
  <si>
    <t xml:space="preserve"> Journal                        3.86       5   0.5700</t>
  </si>
  <si>
    <t xml:space="preserve"> YearCode                       1.24       1   0.2648</t>
  </si>
  <si>
    <t xml:space="preserve"> DepositoryAbbrvOtherSpecified 23.80       5   0.0002</t>
  </si>
  <si>
    <t xml:space="preserve"> TypeOfDataset                  8.74       9   0.4616</t>
  </si>
  <si>
    <t xml:space="preserve"> TOTAL                         48.24      20   0.0004</t>
  </si>
  <si>
    <t>IDEAL</t>
  </si>
  <si>
    <t xml:space="preserve">       151      0.001      93.87         20          0      0.896      0.792      0.805      0.328      0.603      0.089 </t>
  </si>
  <si>
    <t>y&gt;=1                             -9.28361 49.3836 -0.19  0.8509</t>
  </si>
  <si>
    <t>y&gt;=2                            -12.30333 49.3882 -0.25  0.8033</t>
  </si>
  <si>
    <t>Journal=EC                       -0.19901  1.1233 -0.18  0.8594</t>
  </si>
  <si>
    <t>Journal=GCB                      -1.13853  1.3181 -0.86  0.3877</t>
  </si>
  <si>
    <t>Journal=ME                        1.54559  1.1027  1.40  0.1610</t>
  </si>
  <si>
    <t>Journal=PB                        0.22990  1.2767  0.18  0.8571</t>
  </si>
  <si>
    <t>Journal=SB                        0.91005  0.9794  0.93  0.3528</t>
  </si>
  <si>
    <t>YearCode=Y2010                    0.67347  0.6040  1.12  0.2648</t>
  </si>
  <si>
    <t>DepositoryAbbrvOtherSpecified=E   6.79561 49.3804  0.14  0.8905</t>
  </si>
  <si>
    <t>DepositoryAbbrvOtherSpecified=G  11.87541 49.3801  0.24  0.8100</t>
  </si>
  <si>
    <t>DepositoryAbbrvOtherSpecified=O   6.36287 49.3711  0.13  0.8975</t>
  </si>
  <si>
    <t>DepositoryAbbrvOtherSpecified=T  11.69818 49.4068  0.24  0.8128</t>
  </si>
  <si>
    <t>DepositoryAbbrvOtherSpecified=U   6.98468 49.3704  0.14  0.8875</t>
  </si>
  <si>
    <t>TypeOfDataset=EA                 -0.05509  1.2018 -0.05  0.9634</t>
  </si>
  <si>
    <t>TypeOfDataset=Eco                 0.17891  1.4046  0.13  0.8986</t>
  </si>
  <si>
    <t>TypeOfDataset=GA                 -4.10668  2.5877 -1.59  0.1125</t>
  </si>
  <si>
    <t>TypeOfDataset=GIS                 0.73592  1.2969  0.57  0.5704</t>
  </si>
  <si>
    <t>TypeOfDataset=GO                 -7.33920 34.9499 -0.21  0.8337</t>
  </si>
  <si>
    <t>TypeOfDataset=GS                 -1.52193  1.4502 -1.05  0.2939</t>
  </si>
  <si>
    <t>TypeOfDataset=PA                 -0.14392  1.5397 -0.09  0.9255</t>
  </si>
  <si>
    <t>TypeOfDataset=PT                  0.02876  1.4081  0.02  0.9837</t>
  </si>
  <si>
    <t>TypeOfDataset=XY                  1.70691  1.4513  1.18  0.2395</t>
  </si>
  <si>
    <t xml:space="preserve"> Journal                        0.59       1   0.4427</t>
  </si>
  <si>
    <t xml:space="preserve"> YearCode                       3.73       4   0.4441</t>
  </si>
  <si>
    <t xml:space="preserve"> DepositoryAbbrvOtherSpecified  0.39       5   0.9956</t>
  </si>
  <si>
    <t xml:space="preserve"> TypeOfDataset                  1.74       8   0.9879</t>
  </si>
  <si>
    <t xml:space="preserve"> TOTAL                         17.01      18   0.5226</t>
  </si>
  <si>
    <t xml:space="preserve">        89      0.001      66.67         18          0      0.946      0.891      0.909      0.352      0.711      0.057 </t>
  </si>
  <si>
    <t xml:space="preserve">                                Coef     S.E.    Wald Z P     </t>
  </si>
  <si>
    <t>y&gt;=1                            -5.77866 152.298 -0.04  0.9697</t>
  </si>
  <si>
    <t>y&gt;=2                            -9.10640 152.300 -0.06  0.9523</t>
  </si>
  <si>
    <t>Journal=SB                      -1.17448   1.530 -0.77  0.4427</t>
  </si>
  <si>
    <t>YearCode=Y2006                  -0.22605   1.371 -0.16  0.8691</t>
  </si>
  <si>
    <t>YearCode=Y2007                  -0.01468   1.131 -0.01  0.9896</t>
  </si>
  <si>
    <t>YearCode=Y2008                  -1.34856   1.414 -0.95  0.3404</t>
  </si>
  <si>
    <t>YearCode=Y2009                   1.43334   1.170  1.23  0.2205</t>
  </si>
  <si>
    <t>DepositoryAbbrvOtherSpecified=E  2.78467 152.296  0.02  0.9854</t>
  </si>
  <si>
    <t>DepositoryAbbrvOtherSpecified=G 14.25323 147.904  0.10  0.9232</t>
  </si>
  <si>
    <t>DepositoryAbbrvOtherSpecified=O  1.83373 152.287  0.01  0.9904</t>
  </si>
  <si>
    <t>DepositoryAbbrvOtherSpecified=T 12.62438 249.668  0.05  0.9597</t>
  </si>
  <si>
    <t>DepositoryAbbrvOtherSpecified=U -5.49839 168.850 -0.03  0.9740</t>
  </si>
  <si>
    <t>TypeOfDataset=Eco                2.27591   1.753  1.30  0.1943</t>
  </si>
  <si>
    <t>TypeOfDataset=GA                -5.44071 197.846 -0.03  0.9781</t>
  </si>
  <si>
    <t>TypeOfDataset=GIS               -2.18707 174.037 -0.01  0.9900</t>
  </si>
  <si>
    <t>TypeOfDataset=GO                -3.39561 249.674 -0.01  0.9891</t>
  </si>
  <si>
    <t>TypeOfDataset=GS                -5.92158  42.872 -0.14  0.8901</t>
  </si>
  <si>
    <t>TypeOfDataset=PA                -5.28131 197.843 -0.03  0.9787</t>
  </si>
  <si>
    <t>TypeOfDataset=PT                -6.53220  65.044 -0.10  0.9200</t>
  </si>
  <si>
    <t>TypeOfDataset=XY                 6.00919 152.306  0.04  0.9685</t>
  </si>
  <si>
    <t xml:space="preserve"> Journal                        2.86       5   0.7216</t>
  </si>
  <si>
    <t xml:space="preserve"> YearCode                       7.62       6   0.2677</t>
  </si>
  <si>
    <t xml:space="preserve"> DepositoryAbbrvOtherSpecified 35.35       5   &lt;.0001</t>
  </si>
  <si>
    <t xml:space="preserve"> TypeOfDataset                 10.94       9   0.2799</t>
  </si>
  <si>
    <t xml:space="preserve"> TOTAL                         81.03      25   &lt;.0001</t>
  </si>
  <si>
    <t xml:space="preserve">       243      0.001     155.07         25          0      0.925       0.85      0.859      0.342      0.623      0.081 </t>
  </si>
  <si>
    <t>y&gt;=1                            -2.23346  1.7750 -1.26  0.2083</t>
  </si>
  <si>
    <t>y&gt;=2                            -5.35289  1.8143 -2.95  0.0032</t>
  </si>
  <si>
    <t>Journal=EC                      -0.52699  1.0005 -0.53  0.5984</t>
  </si>
  <si>
    <t>Journal=GCB                     -1.40824  1.2322 -1.14  0.2531</t>
  </si>
  <si>
    <t>Journal=ME                       0.82155  0.8941  0.92  0.3582</t>
  </si>
  <si>
    <t>Journal=PB                      -0.42556  1.1543 -0.37  0.7124</t>
  </si>
  <si>
    <t>Journal=SB                       0.29729  0.7233  0.41  0.6811</t>
  </si>
  <si>
    <t>YearCode=Y2005                  -0.91768  0.8491 -1.08  0.2798</t>
  </si>
  <si>
    <t>YearCode=Y2006                  -0.78532  1.1018 -0.71  0.4760</t>
  </si>
  <si>
    <t>YearCode=Y2007                  -0.88314  0.9778 -0.90  0.3664</t>
  </si>
  <si>
    <t>YearCode=Y2008                  -1.75921  1.1685 -1.51  0.1322</t>
  </si>
  <si>
    <t>YearCode=Y2009                   0.45840  0.8070  0.57  0.5700</t>
  </si>
  <si>
    <t>YearCode=Y2010                   0.66393  0.5979  1.11  0.2668</t>
  </si>
  <si>
    <t>DepositoryAbbrvOtherSpecified=E  0.11199  1.7696  0.06  0.9495</t>
  </si>
  <si>
    <t>DepositoryAbbrvOtherSpecified=G  5.61109  1.7720  3.17  0.0015</t>
  </si>
  <si>
    <t>DepositoryAbbrvOtherSpecified=O -0.55543  1.5677 -0.35  0.7231</t>
  </si>
  <si>
    <t>DepositoryAbbrvOtherSpecified=T  4.99259  2.3269  2.15  0.0319</t>
  </si>
  <si>
    <t>DepositoryAbbrvOtherSpecified=U  0.16060  1.6309  0.10  0.9216</t>
  </si>
  <si>
    <t>TypeOfDataset=EA                 0.03781  1.1154  0.03  0.9730</t>
  </si>
  <si>
    <t>TypeOfDataset=Eco                0.79159  1.0468  0.76  0.4495</t>
  </si>
  <si>
    <t>TypeOfDataset=GA                -3.17639  2.2320 -1.42  0.1547</t>
  </si>
  <si>
    <t>TypeOfDataset=GIS                0.21393  1.1524  0.19  0.8527</t>
  </si>
  <si>
    <t>TypeOfDataset=GO                -6.89341 31.6005 -0.22  0.8273</t>
  </si>
  <si>
    <t>TypeOfDataset=GS                -1.52362  1.3611 -1.12  0.2630</t>
  </si>
  <si>
    <t>TypeOfDataset=PA                 0.27496  1.4511  0.19  0.8497</t>
  </si>
  <si>
    <t>TypeOfDataset=PT                 0.04659  1.2818  0.04  0.9710</t>
  </si>
  <si>
    <t>TypeOfDataset=XY                 2.39279  1.2959  1.85  0.0648</t>
  </si>
  <si>
    <t xml:space="preserve"> Factor                Chi-Square d.f. P     </t>
  </si>
  <si>
    <t xml:space="preserve"> Journal                3.59       5   0.6096</t>
  </si>
  <si>
    <t>###6:Resolve and Journal</t>
  </si>
  <si>
    <t>attach(AllReuse);str(AllReuse)</t>
  </si>
  <si>
    <t>xtabs(~ Journal+ResolvableScoreRevised_Max)#Journal - specific --&gt; question = policy (does a journals unique data policy influence reuse/sharing?)</t>
  </si>
  <si>
    <t>#Ordinal Regression</t>
  </si>
  <si>
    <t>ddist6&lt;- datadist(Journal) #commas, not plus signs for multiple covariates</t>
  </si>
  <si>
    <t>options(datadist='ddist6')</t>
  </si>
  <si>
    <t>ologit6&lt;- lrm(ResolvableScoreRevised_Max ~ Journal, data=AllReuse, na.action=na.pass)</t>
  </si>
  <si>
    <t>print(ologit6)</t>
  </si>
  <si>
    <t>anova(ologit6)</t>
  </si>
  <si>
    <t>#Diagnostics</t>
  </si>
  <si>
    <t>text(Stop!)#modify to match output before running--&gt; Number of Y repeats</t>
  </si>
  <si>
    <t xml:space="preserve"> sf6 &lt;- function(y) c('Y&gt;=0'=qlogis(mean(y &gt;= 0)),'Y&gt;=1'=qlogis(mean(y &gt;= 1)), 'Y&gt;=2'=qlogis(mean(y &gt;= 2)))</t>
  </si>
  <si>
    <t>s6 &lt;- summary( ResolvableScoreRevised_Max ~ Journal, fun=sf6);s6</t>
  </si>
  <si>
    <t>text(Stop!)#modify to match output before running --&gt;which, xlim</t>
  </si>
  <si>
    <t>plot(s6, which=1:3, pch=1:3, xlab='logit', main=' ', xlim=c(-3.5,3.0))</t>
  </si>
  <si>
    <t>#Output</t>
  </si>
  <si>
    <t>##Tables</t>
  </si>
  <si>
    <t>###Observations:</t>
  </si>
  <si>
    <t>#       ResolvableScoreRevised_Max</t>
  </si>
  <si>
    <t>#Journal  0  1  2</t>
  </si>
  <si>
    <t>#    AN   6 45  9</t>
  </si>
  <si>
    <t>#    EC   4 11  2</t>
  </si>
  <si>
    <t>#    GCB  9 19  1</t>
  </si>
  <si>
    <t>#    ME   2  8 11</t>
  </si>
  <si>
    <t>#    PB   5 16  4</t>
  </si>
  <si>
    <t>#    SB   5 53 33</t>
  </si>
  <si>
    <t>##ANOVA</t>
  </si>
  <si>
    <t>###Interpretation:</t>
  </si>
  <si>
    <t>#                Wald Statistics          Response: ResolvableScoreRevised_Max</t>
  </si>
  <si>
    <t># Factor     Chi-Square d.f. P</t>
  </si>
  <si>
    <t># Journal    31.94      5    &lt;.0001</t>
  </si>
  <si>
    <t># TOTAL      31.94      5    &lt;.0001</t>
  </si>
  <si>
    <t>##Regression</t>
  </si>
  <si>
    <t>#       Obs  Max Deriv Model L.R.       d.f.          P          C        Dxy      Gamma      Tau-a         R2      Brier</t>
  </si>
  <si>
    <t xml:space="preserve"> #      243      3e-07      35.42          5          0      0.692      0.384      0.493      0.205      0.162      0.104</t>
  </si>
  <si>
    <t>#              Coef    S.E.   Wald Z P</t>
  </si>
  <si>
    <t>#y&gt;=1         1.9175 0.3119  6.15  0.0000</t>
  </si>
  <si>
    <t>#y&gt;=2        -1.5397 0.2936 -5.24  0.0000</t>
  </si>
  <si>
    <t>#Journal=EC  -0.6536 0.5877 -1.11  0.2661</t>
  </si>
  <si>
    <t>#Journal=GCB -1.2042 0.4723 -2.55  0.0108</t>
  </si>
  <si>
    <t>#Journal=ME   1.5012 0.5298  2.83  0.0046</t>
  </si>
  <si>
    <t>#Journal=PB  -0.3503 0.5145 -0.68  0.4960</t>
  </si>
  <si>
    <t>#Journal=SB   0.9695 0.3518  2.76  0.0059</t>
  </si>
  <si>
    <t>##Diagnostics</t>
  </si>
  <si>
    <t>###Plot File Name:   ResolveJournalSpecific.jpg (folder: StatsOutput--&gt;Proportional Odds Plots)</t>
  </si>
  <si>
    <t>plot(s6, which=1:3, pch=1:3, xlab='logit', main=' ', xlim=c(-1,1))</t>
  </si>
  <si>
    <t>#ResolvableScoreRevised_Max    N=243</t>
  </si>
  <si>
    <t>#+-------+---+---+----+---------+-----------+</t>
  </si>
  <si>
    <t>#|       |   |N  |Y&gt;=0|Y&gt;=1     |Y&gt;=2       |</t>
  </si>
  <si>
    <t>#|Journal|AN | 60|Inf |2.1972246|-1.73460106|</t>
  </si>
  <si>
    <t>#|       |EC | 17|Inf |1.1786550|-2.01490302|</t>
  </si>
  <si>
    <t>#|       |GCB| 29|Inf |0.7985077|-3.33220451|</t>
  </si>
  <si>
    <t>#|       |ME | 21|Inf |2.2512918| 0.09531018|</t>
  </si>
  <si>
    <t>#|       |PB | 25|Inf |1.3862944|-1.65822808|</t>
  </si>
  <si>
    <t>#|       |SB | 91|Inf |2.8449094|-0.56393545|</t>
  </si>
  <si>
    <t>#|Overall|   |243|Inf |1.9225991|-1.11514159|</t>
  </si>
  <si>
    <t>##1b = univariate of each individually with specific factors</t>
  </si>
  <si>
    <t>###7:Resolve and Year (code, not sequential---&gt;TRY sequential with NumCode or straight years)</t>
  </si>
  <si>
    <t>xtabs(~ YearCode+ResolvableScoreRevised_Max)#Year - specific    --&gt; question = time###1.exploratory#Ordinal Regression</t>
  </si>
  <si>
    <t>ddist7&lt;- datadist(YearCode) #commas, not plus signs for multiple covariates</t>
  </si>
  <si>
    <t>options(datadist='ddist7')</t>
  </si>
  <si>
    <t>ologit7&lt;- lrm(ResolvableScoreRevised_Max ~ YearCode, data=AllReuse, na.action=na.pass)</t>
  </si>
  <si>
    <t>print(ologit7)</t>
  </si>
  <si>
    <t>anova(ologit7)</t>
  </si>
  <si>
    <t xml:space="preserve"> sf7 &lt;- function(y) c('Y&gt;=0'=qlogis(mean(y &gt;= 0)),'Y&gt;=1'=qlogis(mean(y &gt;= 1)), 'Y&gt;=2'=qlogis(mean(y &gt;= 2)))</t>
  </si>
  <si>
    <t>s7 &lt;- summary( ResolvableScoreRevised_Max ~ YearCode, fun=sf7);s7</t>
  </si>
  <si>
    <t>plot(s7, which=1:3, pch=1:3, xlab='logit', main=' ', xlim=c(-2.2,3.0))</t>
  </si>
  <si>
    <t>#        ResolvableScoreRevised_Max</t>
  </si>
  <si>
    <t>#YearCode  0  1  2</t>
  </si>
  <si>
    <t>#   Y2000 12 22 13</t>
  </si>
  <si>
    <t>#   Y2005  2 12  6</t>
  </si>
  <si>
    <t>#   Y2006  2  8  3</t>
  </si>
  <si>
    <t>#   Y2007  1 14  4</t>
  </si>
  <si>
    <t>#   Y2008  2 14  2</t>
  </si>
  <si>
    <t>#   Y2009  2 13  7</t>
  </si>
  <si>
    <t>#   Y2010 10 69 25</t>
  </si>
  <si>
    <t># YearCode   3.14       6    0.7908</t>
  </si>
  <si>
    <t># TOTAL      3.14       6    0.7908</t>
  </si>
  <si>
    <t>#       243      2e-07       3.17          6     0.7866      0.557      0.113      0.149       0.06      0.016      0.109</t>
  </si>
  <si>
    <t xml:space="preserve"> #               Coef     S.E.   Wald Z P</t>
  </si>
  <si>
    <t>#y&gt;=1            1.61763 0.3362  4.81  0.0000</t>
  </si>
  <si>
    <t>#y&gt;=2           -1.45409 0.3314 -4.39  0.0000</t>
  </si>
  <si>
    <t>#YearCode=Y2005  0.60002 0.5489  1.09  0.2743</t>
  </si>
  <si>
    <t>#YearCode=Y2006  0.18557 0.6498  0.29  0.7752</t>
  </si>
  <si>
    <t>#YearCode=Y2007  0.42167 0.5477  0.77  0.4414</t>
  </si>
  <si>
    <t>#YearCode=Y2008 -0.08177 0.5601 -0.15  0.8839</t>
  </si>
  <si>
    <t>#YearCode=Y2009  0.69039 0.5308  1.30  0.1933</t>
  </si>
  <si>
    <t>#YearCode=Y2010  0.39917 0.3723  1.07  0.2837</t>
  </si>
  <si>
    <t>###Plot File Name:   ResolveYearSpecificCode.jpg (folder: StatsOutput--&gt;Proportional Odds Plots)</t>
  </si>
  <si>
    <t>#+--------+-----+---+----+--------+----------+</t>
  </si>
  <si>
    <t>#|        |     |N  |Y&gt;=0|Y&gt;=1    |Y&gt;=2      |</t>
  </si>
  <si>
    <t>#|YearCode|Y2000| 47|Inf |1.070441|-0.9614112|</t>
  </si>
  <si>
    <t>#|        |Y2005| 20|Inf |2.197225|-0.8472979|</t>
  </si>
  <si>
    <t>#|        |Y2006| 13|Inf |1.704748|-1.2039728|</t>
  </si>
  <si>
    <t>#|        |Y2007| 19|Inf |2.890372|-1.3217558|</t>
  </si>
  <si>
    <t>#|        |Y2008| 18|Inf |2.079442|-2.0794415|</t>
  </si>
  <si>
    <t>#|        |Y2009| 22|Inf |2.302585|-0.7621401|</t>
  </si>
  <si>
    <t>#|        |Y2010|104|Inf |2.240710|-1.1505720|</t>
  </si>
  <si>
    <t>#|Overall |     |243|Inf |1.922599|-1.1151416|</t>
  </si>
  <si>
    <t>###1.exploratory</t>
  </si>
  <si>
    <t>###8:Resolve and Depository</t>
  </si>
  <si>
    <t>xtabs(~ DepositoryAbbrvOtherSpecified+ResolvableScoreRevised_Max) #Depository - specific  --&gt; question = which depository is "best"?</t>
  </si>
  <si>
    <t>ddist8&lt;- datadist(DepositoryAbbrvOtherSpecified) #commas, not plus signs for multiple covariates</t>
  </si>
  <si>
    <t>options(datadist='ddist8')</t>
  </si>
  <si>
    <t>ologit8&lt;- lrm(ResolvableScoreRevised_Max ~ DepositoryAbbrvOtherSpecified, data=AllReuse, na.action=na.pass)</t>
  </si>
  <si>
    <t>print(ologit8)</t>
  </si>
  <si>
    <t>anova(ologit8)</t>
  </si>
  <si>
    <t xml:space="preserve"> sf8 &lt;- function(y) c('Y&gt;=0'=qlogis(mean(y &gt;= 0)),'Y&gt;=1'=qlogis(mean(y &gt;= 1)), 'Y&gt;=2'=qlogis(mean(y &gt;= 2)))</t>
  </si>
  <si>
    <t>s8 &lt;- summary( ResolvableScoreRevised_Max ~ DepositoryAbbrvOtherSpecified, fun=sf8);s8</t>
  </si>
  <si>
    <t>plot(s8, which=1:3, pch=1:3, xlab='logit', main=' ', xlim=c(-2.8,2.1))</t>
  </si>
  <si>
    <t>#                             ResolvableScoreRevised_Max</t>
  </si>
  <si>
    <t>#DepositoryAbbrvOtherSpecified  0  1  2</t>
  </si>
  <si>
    <t>#                           DB  1  6  1</t>
  </si>
  <si>
    <t>#                           E   5 20  3</t>
  </si>
  <si>
    <t>#                           G   0  9 40</t>
  </si>
  <si>
    <t>#                           T   0  1  4</t>
  </si>
  <si>
    <t>#                           U   0 24  4</t>
  </si>
  <si>
    <t>#</t>
  </si>
  <si>
    <t>###Plot File Name:  ResolveDepositorySpecified.jpg (folder: StatsOutput--&gt;Proportional Odds Plots)</t>
  </si>
  <si>
    <t>#+-----------------------------+--+---+----+--------+---------+</t>
  </si>
  <si>
    <t>#|                             |  |N  |Y&gt;=0|Y&gt;=1    |Y&gt;=2     |</t>
  </si>
  <si>
    <t>#|DepositoryAbbrvOtherSpecified|DB|  8|Inf |1.945910|-1.945910|</t>
  </si>
  <si>
    <t>#|                             |E | 28|Inf |1.526056|-2.120264|</t>
  </si>
  <si>
    <t>#|                             |G | 49|Inf |     Inf| 1.491655|</t>
  </si>
  <si>
    <t>#|                             |T |  5|Inf |     Inf| 1.386294|</t>
  </si>
  <si>
    <t>#|                             |U | 28|Inf |     Inf|-1.791759|</t>
  </si>
  <si>
    <t>xtabs(~ TypeOfDataset+ResolvableScoreRevised_Max) #Data Type -specific  --&gt; question =  are certain data sets better cited? GS suspected</t>
  </si>
  <si>
    <t>ddist9&lt;- datadist(TypeOfDataset) #commas, not plus signs for multiple covariates</t>
  </si>
  <si>
    <t>options(datadist='ddist9')</t>
  </si>
  <si>
    <t>ologit9&lt;- lrm(ResolvableScoreRevised_Max ~ TypeOfDataset, data=AllReuse, na.action=na.pass)</t>
  </si>
  <si>
    <t>print(ologit9)</t>
  </si>
  <si>
    <t>anova(ologit9)</t>
  </si>
  <si>
    <t xml:space="preserve"> sf9 &lt;- function(y) c('Y&gt;=0'=qlogis(mean(y &gt;= 0)),'Y&gt;=1'=qlogis(mean(y &gt;= 1)), 'Y&gt;=2'=qlogis(mean(y &gt;= 2)))</t>
  </si>
  <si>
    <t>s9 &lt;- summary( ResolvableScoreRevised_Max ~ TypeOfDataset, fun=sf9);s9</t>
  </si>
  <si>
    <t>plot(s9, which=1:3, pch=1:3, xlab='logit', main=' ', xlim=c(-2.9,3.2))</t>
  </si>
  <si>
    <t>#             ResolvableScoreRevised_Max</t>
  </si>
  <si>
    <t>#TypeOfDataset  0  1  2</t>
  </si>
  <si>
    <t>#          Bio  7 37  3</t>
  </si>
  <si>
    <t>#          EA   9 21  2</t>
  </si>
  <si>
    <t>#          Eco  2 11  2</t>
  </si>
  <si>
    <t>#          GA   0  4  2</t>
  </si>
  <si>
    <t>#          GIS  3  9  2</t>
  </si>
  <si>
    <t>#          GO   1  4  0</t>
  </si>
  <si>
    <t>#          GS   4 40 41</t>
  </si>
  <si>
    <t>#          PA   3 12  2</t>
  </si>
  <si>
    <t>#          PT   1 13  3</t>
  </si>
  <si>
    <t>#          XY   1  1  3</t>
  </si>
  <si>
    <t># Factor        Chi-Square d.f. P</t>
  </si>
  <si>
    <t># TypeOfDataset 44.02      9    &lt;.0001</t>
  </si>
  <si>
    <t># TOTAL         44.02      9    &lt;.0001</t>
  </si>
  <si>
    <t>#       243      2e-12      52.39          9          0      0.727      0.455      0.555      0.243      0.232      0.106</t>
  </si>
  <si>
    <t>#                   Coef     S.E.   Wald Z P</t>
  </si>
  <si>
    <t>#y&gt;=1               1.49082 0.3285  4.54  0.0000</t>
  </si>
  <si>
    <t>#y&gt;=2              -2.17324 0.3625 -6.00  0.0000</t>
  </si>
  <si>
    <t>#TypeOfDataset=EA  -0.54934 0.4851 -1.13  0.2575</t>
  </si>
  <si>
    <t>#TypeOfDataset=Eco  0.34121 0.6499  0.53  0.5996</t>
  </si>
  <si>
    <t>#TypeOfDataset=GA   1.60711 0.8750  1.84  0.0663</t>
  </si>
  <si>
    <t>#TypeOfDataset=GIS  0.02910 0.6742  0.04  0.9656</t>
  </si>
  <si>
    <t>#TypeOfDataset=GO  -0.42170 0.9621 -0.44  0.6612</t>
  </si>
  <si>
    <t>#TypeOfDataset=GS   2.06086 0.4154  4.96  0.0000</t>
  </si>
  <si>
    <t>#TypeOfDataset=PA   0.09282 0.6190  0.15  0.8808</t>
  </si>
  <si>
    <t>#TypeOfDataset=PT   0.81409 0.6106  1.33  0.1824</t>
  </si>
  <si>
    <t>#TypeOfDataset=XY   2.22095 1.0406  2.13  0.0328</t>
  </si>
  <si>
    <t>###Plot File Name:   ResolveDatatypeSpecific.jpg (folder: StatsOutput--&gt;Proportional Odds Plots)</t>
  </si>
  <si>
    <t>plot(s9, which=1:3, pch=1:3, xlab='logit', main=' ', xlim=c(-1,1))</t>
  </si>
  <si>
    <t>#+-------------+---+---+----+---------+-----------+</t>
  </si>
  <si>
    <t>#|             |   |N  |Y&gt;=0|Y&gt;=1     |Y&gt;=2       |</t>
  </si>
  <si>
    <t>#|TypeOfDataset|Bio| 47|Inf |1.7429693|-2.68557735|</t>
  </si>
  <si>
    <t>#|             |EA | 32|Inf |0.9382696|-2.70805020|</t>
  </si>
  <si>
    <t>#|             |Eco| 15|Inf |1.8718022|-1.87180218|</t>
  </si>
  <si>
    <t>#|             |GA |  6|Inf |      Inf|-0.69314718|</t>
  </si>
  <si>
    <t>#|             |GIS| 14|Inf |1.2992830|-1.79175947|</t>
  </si>
  <si>
    <t>#|             |GO |  5|Inf |1.3862944|       -Inf|</t>
  </si>
  <si>
    <t>#|             |GS | 85|Inf |3.0081548|-0.07061757|</t>
  </si>
  <si>
    <t>#|             |PA | 17|Inf |1.5404450|-2.01490302|</t>
  </si>
  <si>
    <t>#|             |PT | 17|Inf |2.7725887|-1.54044504|</t>
  </si>
  <si>
    <t>#|             |XY |  5|Inf |1.3862944| 0.40546511|</t>
  </si>
  <si>
    <t>#|Overall      |   |243|Inf |1.9225991|-1.11514159|</t>
  </si>
  <si>
    <t>###10:Resolve and Open Access</t>
  </si>
  <si>
    <t>xtabs(~ Open.Access +ResolvableScoreRevised_Max)#OA - specific (sub vs. OA)   --&gt; question =  does reuse/sharing quality increase with ARTICLE level open access?</t>
  </si>
  <si>
    <t>ddist10&lt;- datadist(Open.Access) #commas, not plus signs for multiple covariates</t>
  </si>
  <si>
    <t>options(datadist='ddist10')</t>
  </si>
  <si>
    <t>ologit10&lt;- lrm(ResolvableScoreRevised_Max ~ Open.Access, data=AllReuse, na.action=na.pass)</t>
  </si>
  <si>
    <t>print(ologit10)</t>
  </si>
  <si>
    <t>anova(ologit10)</t>
  </si>
  <si>
    <t xml:space="preserve"> sf10 &lt;- function(y) c('Y&gt;=0'=qlogis(mean(y &gt;= 0)),'Y&gt;=1'=qlogis(mean(y &gt;= 1)), 'Y&gt;=2'=qlogis(mean(y &gt;= 2)))</t>
  </si>
  <si>
    <t>s10 &lt;- summary( ResolvableScoreRevised_Max ~ Open.Access, fun=sf10);s10</t>
  </si>
  <si>
    <t>plot(s10, which=1:3, pch=1:3, xlab='logit', main=' ', xlim=c(-1.5,2.8))</t>
  </si>
  <si>
    <t>#           ResolvableScoreRevised_Max</t>
  </si>
  <si>
    <t>#Open.Access   0   1   2</t>
  </si>
  <si>
    <t>#          0  30 141  57</t>
  </si>
  <si>
    <t>#          1   1  11   3</t>
  </si>
  <si>
    <t># Factor      Chi-Square d.f. P</t>
  </si>
  <si>
    <t># Open.Access 0          1    0.9692</t>
  </si>
  <si>
    <t># TOTAL       0          1    0.9692</t>
  </si>
  <si>
    <t>#       243      7e-10          0          1     0.9692      0.501      0.001      0.011      0.001          0      0.111</t>
  </si>
  <si>
    <t>#             Coef     S.E.   Wald Z P</t>
  </si>
  <si>
    <t>#y&gt;=1         1.92128 0.1953  9.84  0.0000</t>
  </si>
  <si>
    <t>#y&gt;=2        -1.11647 0.1527 -7.31  0.0000</t>
  </si>
  <si>
    <t>#Open.Access  0.02012 0.5210  0.04  0.9692</t>
  </si>
  <si>
    <t>###Plot File Name:   ReuseResolveOA.jpg (folder: StatsOutput--&gt;Proportional Odds Plots)</t>
  </si>
  <si>
    <t>#+-----------+---+---+----+--------+---------+</t>
  </si>
  <si>
    <t>#|           |   |N  |Y&gt;=0|Y&gt;=1    |Y&gt;=2     |</t>
  </si>
  <si>
    <t>#|Open.Access|No |228|Inf |1.887070|-1.098612|</t>
  </si>
  <si>
    <t>#|           |Yes| 15|Inf |2.639057|-1.386294|</t>
  </si>
  <si>
    <t>#|Overall    |   |243|Inf |1.922599|-1.115142|</t>
  </si>
  <si>
    <t>xtabs(~ Journal#?+ResolvableScoreRevised_Max)#Citations -    --&gt; question =  does reuse/sharing increase # citing articles? _!need to normalize this to per year average!</t>
  </si>
  <si>
    <t>###11:Resolve and Num. citing Articles</t>
  </si>
  <si>
    <t>#attribution----------------------------------------------------------------------------------------------------------------------------------------------</t>
  </si>
  <si>
    <t>###16:Attribution and Journal</t>
  </si>
  <si>
    <t>xtabs(~ Journal+AttributionScore_IncluSelf_Revised_Max)#Journal - specific --&gt; question = policy (does a journals unique data policy influence reuse/sharing?)</t>
  </si>
  <si>
    <t>ddist16&lt;- datadist(Journal) #commas, not plus signs for multiple covariates</t>
  </si>
  <si>
    <t>options(datadist='ddist16')</t>
  </si>
  <si>
    <t>ologit16&lt;- lrm(AttributionScore_IncluSelf_Revised_Max ~ Journal, data=AllReuse, na.action=na.pass)</t>
  </si>
  <si>
    <t>print(ologit16)</t>
  </si>
  <si>
    <t>anova(ologit16)</t>
  </si>
  <si>
    <t xml:space="preserve"> sf16 &lt;- function(y) c('Y&gt;=0'=qlogis(mean(y &gt;= 0)),'Y&gt;=1'=qlogis(mean(y &gt;= 1)), 'Y&gt;=2'=qlogis(mean(y &gt;= 2)))</t>
  </si>
  <si>
    <t>s16 &lt;- summary( AttributionScore_IncluSelf_Revised_Max ~ Journal, fun=sf16);s16</t>
  </si>
  <si>
    <t>#       AttributionScore_IncluSelf_Revised_Max</t>
  </si>
  <si>
    <t>#    AN  17 43  0</t>
  </si>
  <si>
    <t>#    EC  13  4  0</t>
  </si>
  <si>
    <t>#    GCB 13 16  0</t>
  </si>
  <si>
    <t>#    ME   4 11  6</t>
  </si>
  <si>
    <t>#    PB  11 14  0</t>
  </si>
  <si>
    <t>#    SB  19 61 11</t>
  </si>
  <si>
    <t>#                Wald Statistics          Response: AttributionScore_IncluSelf_Revised_Max</t>
  </si>
  <si>
    <t># Journal    31.32      5    &lt;.0001</t>
  </si>
  <si>
    <t># TOTAL      31.32      5    &lt;.0001</t>
  </si>
  <si>
    <t>#       243      4e-08      36.54          5          0      0.694      0.388      0.495      0.202      0.171      0.194</t>
  </si>
  <si>
    <t>#            Coef    S.E.   Wald Z P</t>
  </si>
  <si>
    <t>#y&gt;=1         0.7591 0.2608  2.91  0.0036</t>
  </si>
  <si>
    <t>#y&gt;=2        -2.9541 0.3640 -8.12  0.0000</t>
  </si>
  <si>
    <t>#Journal=EC  -1.9474 0.6271 -3.11  0.0019</t>
  </si>
  <si>
    <t>#Journal=GCB -0.6126 0.4448 -1.38  0.1685</t>
  </si>
  <si>
    <t>#Journal=ME   1.5510 0.5900  2.63  0.0086</t>
  </si>
  <si>
    <t>#Journal=PB  -0.5820 0.4677 -1.24  0.2133</t>
  </si>
  <si>
    <t>#Journal=SB   0.7135 0.3529  2.02  0.0432</t>
  </si>
  <si>
    <t>###Plot File Name:   AttribReuseJournal.jpg (folder: StatsOutput--&gt;Proportional Odds Plots)</t>
  </si>
  <si>
    <t>#plot(s16, which=1:3, pch=1:3, xlab='logit', main=' ', xlim=c(-2.7,1.6))</t>
  </si>
  <si>
    <t>#AttributionScore_IncluSelf_Revised_Max    N=243</t>
  </si>
  <si>
    <t>#+-------+---+---+----+----------+----------+</t>
  </si>
  <si>
    <t>#|       |   |N  |Y&gt;=0|Y&gt;=1      |Y&gt;=2      |</t>
  </si>
  <si>
    <t>#|Journal|AN | 60|Inf | 0.9279868|      -Inf|</t>
  </si>
  <si>
    <t>#|       |EC | 17|Inf |-1.1786550|      -Inf|</t>
  </si>
  <si>
    <t>#|       |GCB| 29|Inf | 0.2076394|      -Inf|</t>
  </si>
  <si>
    <t>#|       |ME | 21|Inf | 1.4469190|-0.9162907|</t>
  </si>
  <si>
    <t>#|       |PB | 25|Inf | 0.2411621|      -Inf|</t>
  </si>
  <si>
    <t>#|       |SB | 91|Inf | 1.3322271|-1.9841314|</t>
  </si>
  <si>
    <t>#|Overall|   |243|Inf | 0.7681824|-2.5873217|</t>
  </si>
  <si>
    <t>###17:Attrib and Year (code, not sequential---&gt;TRY sequential with NumCode or straight years)</t>
  </si>
  <si>
    <t>xtabs(~ YearCode+AttributionScore_IncluSelf_Revised_Max)#Year - specific    --&gt; question = time###1.exploratory#Ordinal Regression</t>
  </si>
  <si>
    <t>ddist17&lt;- datadist(YearCode) #commas, not plus signs for multiple covariates</t>
  </si>
  <si>
    <t>options(datadist='ddist17')</t>
  </si>
  <si>
    <t>ologit17&lt;- lrm(AttributionScore_IncluSelf_Revised_Max ~ YearCode, data=AllReuse, na.action=na.pass)</t>
  </si>
  <si>
    <t>print(ologit17)</t>
  </si>
  <si>
    <t>anova(ologit17)</t>
  </si>
  <si>
    <t xml:space="preserve"> sf17 &lt;- function(y) c('Y&gt;=0'=qlogis(mean(y &gt;= 0)),'Y&gt;=1'=qlogis(mean(y &gt;= 1)), 'Y&gt;=2'=qlogis(mean(y &gt;= 2)))</t>
  </si>
  <si>
    <t>s17 &lt;- summary( AttributionScore_IncluSelf_Revised_Max~ YearCode, fun=sf17);s17</t>
  </si>
  <si>
    <t>#        AttributionScore_IncluSelf_Revised_Max</t>
  </si>
  <si>
    <t>#   Y2000 12 31  4</t>
  </si>
  <si>
    <t>#   Y2005  6 12  2</t>
  </si>
  <si>
    <t>#   Y2006  4  8  1</t>
  </si>
  <si>
    <t>#   Y2007  3 16  0</t>
  </si>
  <si>
    <t>#   Y2008  3 15  0</t>
  </si>
  <si>
    <t>#   Y2009  7 14  1</t>
  </si>
  <si>
    <t>#   Y2010 42 53  9</t>
  </si>
  <si>
    <t># YearCode   4.38       6    0.6258</t>
  </si>
  <si>
    <t># TOTAL      4.38       6    0.6258</t>
  </si>
  <si>
    <t>#       243      4e-07       4.44          6     0.6174      0.571      0.141      0.191      0.074      0.022       0.21</t>
  </si>
  <si>
    <t>#               Coef     S.E.   Wald Z P</t>
  </si>
  <si>
    <t>#y&gt;=1            1.05950 0.3088  3.43  0.0006</t>
  </si>
  <si>
    <t>#y&gt;=2           -2.34244 0.3613 -6.48  0.0000</t>
  </si>
  <si>
    <t>#YearCode=Y2005 -0.12891 0.5528 -0.23  0.8156</t>
  </si>
  <si>
    <t>#YearCode=Y2006 -0.22789 0.6407 -0.36  0.7221</t>
  </si>
  <si>
    <t>#YearCode=Y2007  0.10007 0.5453  0.18  0.8544</t>
  </si>
  <si>
    <t>#YearCode=Y2008  0.06893 0.5554  0.12  0.9012</t>
  </si>
  <si>
    <t>#YearCode=Y2009 -0.35496 0.5216 -0.68  0.4961</t>
  </si>
  <si>
    <t>#YearCode=Y2010 -0.57372 0.3625 -1.58  0.1135</t>
  </si>
  <si>
    <t>###Plot File Name:   AttribReuseYearCode.jpg (folder: StatsOutput--&gt;Proportional Odds Plots)</t>
  </si>
  <si>
    <t>plot(s17, which=1:3, pch=1:3, xlab='logit', main=' ', xlim=c(-3.2,1.8))</t>
  </si>
  <si>
    <t>#+--------+-----+---+----+---------+---------+</t>
  </si>
  <si>
    <t>#|        |     |N  |Y&gt;=0|Y&gt;=1     |Y&gt;=2     |</t>
  </si>
  <si>
    <t>#|YearCode|Y2000| 47|Inf |1.0704414|-2.374906|</t>
  </si>
  <si>
    <t>#|        |Y2005| 20|Inf |0.8472979|-2.197225|</t>
  </si>
  <si>
    <t>#|        |Y2006| 13|Inf |0.8109302|-2.484907|</t>
  </si>
  <si>
    <t>#|        |Y2007| 19|Inf |1.6739764|     -Inf|</t>
  </si>
  <si>
    <t>#|        |Y2008| 18|Inf |1.6094379|     -Inf|</t>
  </si>
  <si>
    <t>#|        |Y2009| 22|Inf |0.7621401|-3.044522|</t>
  </si>
  <si>
    <t>#|        |Y2010|104|Inf |0.3894648|-2.356652|</t>
  </si>
  <si>
    <t>#|Overall |     |243|Inf |0.7681824|-2.587322|</t>
  </si>
  <si>
    <t>###18:Attrib and Depository</t>
  </si>
  <si>
    <t>xtabs(~ DepositoryAbbrvOtherSpecified+AttributionScore_IncluSelf_Revised_Max) #Depository - specific  --&gt; question = which depository is "best"?</t>
  </si>
  <si>
    <t>ddist18&lt;- datadist(DepositoryAbbrvOtherSpecified) #commas, not plus signs for multiple covariates</t>
  </si>
  <si>
    <t>options(datadist='ddist18')</t>
  </si>
  <si>
    <t>ologit18&lt;- lrm(AttributionScore_IncluSelf_Revised_Max~ DepositoryAbbrvOtherSpecified, data=AllReuse, na.action=na.pass)</t>
  </si>
  <si>
    <t>print(ologit18)</t>
  </si>
  <si>
    <t>anova(ologit18)</t>
  </si>
  <si>
    <t xml:space="preserve"> sf18 &lt;- function(y) c('Y&gt;=0'=qlogis(mean(y &gt;= 0)),'Y&gt;=1'=qlogis(mean(y &gt;= 1)), 'Y&gt;=2'=qlogis(mean(y &gt;= 2)))</t>
  </si>
  <si>
    <t>s18 &lt;- summary(AttributionScore_IncluSelf_Revised_Max~ DepositoryAbbrvOtherSpecified, fun=sf18);s18</t>
  </si>
  <si>
    <t>#                             AttributionScore_IncluSelf_Revised_Max</t>
  </si>
  <si>
    <t>#                           DB  7  1  0</t>
  </si>
  <si>
    <t>#                           E   6 22  0</t>
  </si>
  <si>
    <t>#                           G   8 25 16</t>
  </si>
  <si>
    <t>#                           T   1  3  1</t>
  </si>
  <si>
    <t>#                           U  23  5  0</t>
  </si>
  <si>
    <t>#DepositoryAbbrvOtherSpecified=U  0.4183 1.177  0.36  0.7223</t>
  </si>
  <si>
    <t>###Plot File Name:   AttribReuseDeposSpecific.jpg (folder: StatsOutput--&gt;Proportional Odds Plots)</t>
  </si>
  <si>
    <t>plot(s18, which=1:3, pch=1:3, xlab='logit', main=' ', xlim=c(-2.7,1.8))</t>
  </si>
  <si>
    <t>#+-----------------------------+--+---+----+----------+----------+</t>
  </si>
  <si>
    <t>#|                             |  |N  |Y&gt;=0|Y&gt;=1      |Y&gt;=2      |</t>
  </si>
  <si>
    <t>#|DepositoryAbbrvOtherSpecified|DB|  8|Inf |-1.9459101|      -Inf|</t>
  </si>
  <si>
    <t>#|                             |E | 28|Inf | 1.2992830|      -Inf|</t>
  </si>
  <si>
    <t>#|                             |G | 49|Inf | 1.6341305|-0.7239188|</t>
  </si>
  <si>
    <t>#|                             |T |  5|Inf | 1.3862944|-1.3862944|</t>
  </si>
  <si>
    <t>#|                             |U | 28|Inf |-1.5260563|      -Inf|</t>
  </si>
  <si>
    <t>###19:Attrib and Dataset Type (original, as extracted)</t>
  </si>
  <si>
    <t>xtabs(~ TypeOfDataset+AttributionScore_IncluSelf_Revised_Max) #Data Type -specific  --&gt; question =  are certain data sets better cited? GS suspected</t>
  </si>
  <si>
    <t>ddist19&lt;- datadist(TypeOfDataset) #commas, not plus signs for multiple covariates</t>
  </si>
  <si>
    <t>options(datadist='ddist19')</t>
  </si>
  <si>
    <t>ologit19&lt;- lrm(AttributionScore_IncluSelf_Revised_Max ~ TypeOfDataset, data=AllReuse, na.action=na.pass)</t>
  </si>
  <si>
    <t>print(ologit19)</t>
  </si>
  <si>
    <t>anova(ologit19)</t>
  </si>
  <si>
    <t xml:space="preserve"> sf19 &lt;- function(y) c('Y&gt;=0'=qlogis(mean(y &gt;= 0)),'Y&gt;=1'=qlogis(mean(y &gt;= 1)), 'Y&gt;=2'=qlogis(mean(y &gt;= 2)))</t>
  </si>
  <si>
    <t>s19 &lt;- summary( AttributionScore_IncluSelf_Revised_Max~ TypeOfDataset, fun=sf19);s19</t>
  </si>
  <si>
    <t>#             AttributionScore_IncluSelf_Revised_Max</t>
  </si>
  <si>
    <t>#          Bio 11 36  0</t>
  </si>
  <si>
    <t>#          EA  18 14  0</t>
  </si>
  <si>
    <t>#          Eco  6  9  0</t>
  </si>
  <si>
    <t>#          GA   2  4  0</t>
  </si>
  <si>
    <t>#          GIS 10  4  0</t>
  </si>
  <si>
    <t>#          GO   2  3  0</t>
  </si>
  <si>
    <t>#          GS  16 53 16</t>
  </si>
  <si>
    <t>#          PA   7 10  0</t>
  </si>
  <si>
    <t>#          PT   2 14  1</t>
  </si>
  <si>
    <t>#          XY   3  2  0</t>
  </si>
  <si>
    <t># TypeOfDataset 37.74      9    &lt;.0001</t>
  </si>
  <si>
    <t># TOTAL         37.74      9    &lt;.0001</t>
  </si>
  <si>
    <t>#       243      2e-07      43.61          9          0       0.72       0.44      0.541      0.229      0.201      0.188</t>
  </si>
  <si>
    <t>#                  Coef    S.E.   Wald Z P</t>
  </si>
  <si>
    <t>#y&gt;=1               0.9631 0.3021  3.19  0.0014</t>
  </si>
  <si>
    <t>#y&gt;=2              -2.8416 0.3913 -7.26  0.0000</t>
  </si>
  <si>
    <t>#TypeOfDataset=EA  -1.2439 0.4630 -2.69  0.0072</t>
  </si>
  <si>
    <t>#TypeOfDataset=Eco -0.6323 0.5876 -1.08  0.2819</t>
  </si>
  <si>
    <t>#TypeOfDataset=GA  -0.3827 0.8624 -0.44  0.6572</t>
  </si>
  <si>
    <t>#TypeOfDataset=GIS -1.8916 0.6622 -2.86  0.0043</t>
  </si>
  <si>
    <t>#TypeOfDataset=GO  -0.6323 0.9255 -0.68  0.4945</t>
  </si>
  <si>
    <t>#TypeOfDataset=GS   0.9392 0.4039  2.33  0.0201</t>
  </si>
  <si>
    <t>#TypeOfDataset=PA  -0.6760 0.5610 -1.20  0.2282</t>
  </si>
  <si>
    <t>#TypeOfDataset=PT   0.6923 0.6121  1.13  0.2580</t>
  </si>
  <si>
    <t>#TypeOfDataset=XY  -1.3924 0.9533 -1.46  0.1441</t>
  </si>
  <si>
    <t>###Plot File Name:   AttribReuseDatatypeSpecific.jpg (folder: StatsOutput--&gt;Proportional Odds Plots)</t>
  </si>
  <si>
    <t>plot(s19, which=1:3, pch=1:3, xlab='logit', main=' ', xlim=c(-2.9,2.2))</t>
  </si>
  <si>
    <t>#+-------------+---+---+----+----------+---------+</t>
  </si>
  <si>
    <t>#|             |   |N  |Y&gt;=0|Y&gt;=1      |Y&gt;=2     |</t>
  </si>
  <si>
    <t>#|TypeOfDataset|Bio| 47|Inf | 1.1856237|     -Inf|</t>
  </si>
  <si>
    <t>#|             |EA | 32|Inf |-0.2513144|     -Inf|</t>
  </si>
  <si>
    <t>#|             |Eco| 15|Inf | 0.4054651|     -Inf|</t>
  </si>
  <si>
    <t>#|             |GA |  6|Inf | 0.6931472|     -Inf|</t>
  </si>
  <si>
    <t>#|             |GIS| 14|Inf |-0.9162907|     -Inf|</t>
  </si>
  <si>
    <t>#|             |GO |  5|Inf | 0.4054651|     -Inf|</t>
  </si>
  <si>
    <t>#|             |GS | 85|Inf | 1.4615178|-1.461518|</t>
  </si>
  <si>
    <t>#|             |PA | 17|Inf | 0.3566749|     -Inf|</t>
  </si>
  <si>
    <t>#|             |PT | 17|Inf | 2.0149030|-2.772589|</t>
  </si>
  <si>
    <t>#|             |XY |  5|Inf |-0.4054651|     -Inf|</t>
  </si>
  <si>
    <t>#|Overall      |   |243|Inf | 0.7681824|-2.587322|</t>
  </si>
  <si>
    <t>###12:Attriband Open Access</t>
  </si>
  <si>
    <t>xtabs(~ Open.Access +AttributionScore_IncluSelf_Revised_Max)#OA - specific (sub vs. OA)   --&gt; question =  does reuse/sharing quality increase with ARTICLE level open access?</t>
  </si>
  <si>
    <t>ddist12&lt;- datadist(Open.Access) #commas, not plus signs for multiple covariates</t>
  </si>
  <si>
    <t>options(datadist='ddist12')</t>
  </si>
  <si>
    <t>ologit12&lt;- lrm(AttributionScore_IncluSelf_Revised_Max ~ Open.Access, data=AllReuse, na.action=na.pass)</t>
  </si>
  <si>
    <t>print(ologit12)</t>
  </si>
  <si>
    <t>anova(ologit12)</t>
  </si>
  <si>
    <t xml:space="preserve"> sf12 &lt;- function(y) c('Y&gt;=0'=qlogis(mean(y &gt;= 0)),'Y&gt;=1'=qlogis(mean(y &gt;= 1)), 'Y&gt;=2'=qlogis(mean(y &gt;= 2)))</t>
  </si>
  <si>
    <t>s12 &lt;- summary( AttributionScore_IncluSelf_Revised_Max ~ Open.Access, fun=sf12);s12</t>
  </si>
  <si>
    <t>#           AttributionScore_IncluSelf_Revised_Max</t>
  </si>
  <si>
    <t>#          0  71 140  17</t>
  </si>
  <si>
    <t>#          1   6   9   0</t>
  </si>
  <si>
    <t># Open.Access 0.97       1    0.3242</t>
  </si>
  <si>
    <t># TOTAL       0.97       1    0.3242</t>
  </si>
  <si>
    <t>#       243      6e-10       0.96          1     0.3269      0.515       0.03      0.263      0.016      0.005      0.216</t>
  </si>
  <si>
    <t>#y&gt;=1         0.8034 0.1431   5.61 0.0000</t>
  </si>
  <si>
    <t>#y&gt;=2        -2.5605 0.2528 -10.13 0.0000</t>
  </si>
  <si>
    <t>#Open.Access -0.5079 0.5152  -0.99 0.3242</t>
  </si>
  <si>
    <t>###Plot File Name:   AttribReuseOA.jpg (folder: StatsOutput--&gt;Proportional Odds Plots)</t>
  </si>
  <si>
    <t>plot(s12, which=1:3, pch=1:3, xlab='logit', main=' ', xlim=c(-2.6,1))</t>
  </si>
  <si>
    <t>#+-----------+---+---+----+---------+---------+</t>
  </si>
  <si>
    <t xml:space="preserve"> YearCode               6.45       6   0.3745</t>
  </si>
  <si>
    <t xml:space="preserve"> DataDefinedDiscipline  1.56       2   0.4583</t>
  </si>
  <si>
    <t xml:space="preserve"> DepositoryYNandNot    44.64       2   &lt;.0001</t>
  </si>
  <si>
    <t xml:space="preserve"> TOTAL                 81.40      15   &lt;.0001</t>
  </si>
  <si>
    <t>broad</t>
  </si>
  <si>
    <t xml:space="preserve">       243      5e-12     138.43         15          0      0.906      0.813      0.827      0.327      0.573       0.09 </t>
  </si>
  <si>
    <t xml:space="preserve">                          Coef     S.E.   Wald Z P     </t>
  </si>
  <si>
    <t>y&gt;=1                       2.39576 0.9883  2.42  0.0154</t>
  </si>
  <si>
    <t>y&gt;=2                      -0.44499 0.9541 -0.47  0.6409</t>
  </si>
  <si>
    <t>Journal=EC                -0.27632 0.9563 -0.29  0.7726</t>
  </si>
  <si>
    <t>Journal=GCB               -1.53851 1.1794 -1.30  0.1921</t>
  </si>
  <si>
    <t>Journal=ME                 0.77450 0.7768  1.00  0.3187</t>
  </si>
  <si>
    <t>Journal=PB                -0.05386 0.8045 -0.07  0.9466</t>
  </si>
  <si>
    <t>Journal=SB                 0.15549 0.6509  0.24  0.8112</t>
  </si>
  <si>
    <t>YearCode=Y2005            -0.60639 0.8072 -0.75  0.4525</t>
  </si>
  <si>
    <t>YearCode=Y2006            -0.60745 1.0158 -0.60  0.5499</t>
  </si>
  <si>
    <t>YearCode=Y2007            -0.66562 0.9080 -0.73  0.4635</t>
  </si>
  <si>
    <t>YearCode=Y2008            -1.46526 1.0970 -1.34  0.1817</t>
  </si>
  <si>
    <t>YearCode=Y2009             0.44822 0.7506  0.60  0.5504</t>
  </si>
  <si>
    <t>YearCode=Y2010             0.60260 0.5575  1.08  0.2798</t>
  </si>
  <si>
    <t>DataDefinedDiscipline=Env  0.26653 0.6533  0.41  0.6833</t>
  </si>
  <si>
    <t>DataDefinedDiscipline=Evo -0.83733 0.8704 -0.96  0.3361</t>
  </si>
  <si>
    <t>DepositoryYNandNot=N      -5.06879 0.7738 -6.55  0.0000</t>
  </si>
  <si>
    <t>DepositoryYNandNot=O      -4.49110 0.7963 -5.64  0.0000</t>
  </si>
  <si>
    <t xml:space="preserve"> Journal                5.06       5   0.4088</t>
  </si>
  <si>
    <t xml:space="preserve"> YearCode               0.91       1   0.3412</t>
  </si>
  <si>
    <t xml:space="preserve"> DataDefinedDiscipline  1.35       2   0.5090</t>
  </si>
  <si>
    <t xml:space="preserve"> DepositoryYNandNot    27.51       2   &lt;.0001</t>
  </si>
  <si>
    <t xml:space="preserve"> TOTAL                 49.96      10   &lt;.0001</t>
  </si>
  <si>
    <t xml:space="preserve">       151      3e-06      80.22         10          0      0.867      0.735      0.752      0.304      0.537      0.101 </t>
  </si>
  <si>
    <t xml:space="preserve">                          Coef    S.E.   Wald Z P     </t>
  </si>
  <si>
    <t>y&gt;=1                       1.3605 1.1201  1.21  0.2245</t>
  </si>
  <si>
    <t>y&gt;=2                      -1.2470 1.1108 -1.12  0.2616</t>
  </si>
  <si>
    <t>Journal=EC                 0.1227 1.0851  0.11  0.9100</t>
  </si>
  <si>
    <t>Journal=GCB               -1.1671 1.2867 -0.91  0.3644</t>
  </si>
  <si>
    <t>Journal=ME                 1.6131 0.9636  1.67  0.0941</t>
  </si>
  <si>
    <t>Journal=PB                 0.4475 0.9813  0.46  0.6483</t>
  </si>
  <si>
    <t>Journal=SB                 0.9221 0.8758  1.05  0.2924</t>
  </si>
  <si>
    <t>YearCode=Y2010             0.5179 0.5442  0.95  0.3412</t>
  </si>
  <si>
    <t>DataDefinedDiscipline=Env  0.4194 0.7526  0.56  0.5773</t>
  </si>
  <si>
    <t>DataDefinedDiscipline=Evo -0.7367 1.0192 -0.72  0.4698</t>
  </si>
  <si>
    <t>DepositoryYNandNot=N      -4.3652 0.8540 -5.11  0.0000</t>
  </si>
  <si>
    <t>DepositoryYNandNot=O      -3.9659 0.8854 -4.48  0.0000</t>
  </si>
  <si>
    <t xml:space="preserve"> Journal                0.84      1    0.3586</t>
  </si>
  <si>
    <t xml:space="preserve"> YearCode               4.53      4    0.3391</t>
  </si>
  <si>
    <t xml:space="preserve"> DataDefinedDiscipline  0.39      2    0.8226</t>
  </si>
  <si>
    <t xml:space="preserve"> DepositoryYNandNot     0.36      2    0.8335</t>
  </si>
  <si>
    <t xml:space="preserve"> TOTAL                 20.67      9    0.0142</t>
  </si>
  <si>
    <t xml:space="preserve">        89      0.002      61.93          9          0      0.942      0.885      0.916      0.349      0.676      0.066 </t>
  </si>
  <si>
    <t xml:space="preserve">                          Coef       S.E.   Wald Z P     </t>
  </si>
  <si>
    <t>y&gt;=1                        8.990631 20.569  0.44  0.6620</t>
  </si>
  <si>
    <t>y&gt;=2                        5.716126 20.565  0.28  0.7811</t>
  </si>
  <si>
    <t>Journal=SB                 -1.348577  1.469 -0.92  0.3586</t>
  </si>
  <si>
    <t>YearCode=Y2006             -0.366478  1.296 -0.28  0.7773</t>
  </si>
  <si>
    <t>YearCode=Y2007             -0.003743  1.099  0.00  0.9973</t>
  </si>
  <si>
    <t>YearCode=Y2008             -1.457585  1.354 -1.08  0.2816</t>
  </si>
  <si>
    <t>YearCode=Y2009              1.277071  1.011  1.26  0.2066</t>
  </si>
  <si>
    <t>DataDefinedDiscipline=Env   0.899163  1.661  0.54  0.5883</t>
  </si>
  <si>
    <t>DataDefinedDiscipline=Evo  -6.295160 20.521 -0.31  0.7590</t>
  </si>
  <si>
    <t>DepositoryYNandNot=N      -11.891461 20.546 -0.58  0.5627</t>
  </si>
  <si>
    <t>DepositoryYNandNot=O      -11.606340 20.566 -0.56  0.5725</t>
  </si>
  <si>
    <t xml:space="preserve"> Journal                0.85      1    0.3555</t>
  </si>
  <si>
    <t xml:space="preserve"> YearCode               0.29      4    0.9902</t>
  </si>
  <si>
    <t xml:space="preserve"> DataDefinedDiscipline  1.21      2    0.5469</t>
  </si>
  <si>
    <t xml:space="preserve"> DepositoryYNandNot    14.06      2    0.0009</t>
  </si>
  <si>
    <t xml:space="preserve"> TOTAL                 18.42      9    0.0306</t>
  </si>
  <si>
    <t xml:space="preserve">        89      5e-07      21.96          9      0.009      0.749      0.498      0.513      0.214      0.287      0.133 </t>
  </si>
  <si>
    <t>y&gt;=1                       2.25339 0.9867  2.28  0.0224</t>
  </si>
  <si>
    <t>y&gt;=2                      -2.68380 1.0374 -2.59  0.0097</t>
  </si>
  <si>
    <t>Journal=SB                 0.62602 0.6776  0.92  0.3555</t>
  </si>
  <si>
    <t>YearCode=Y2006            -0.28693 0.8705 -0.33  0.7417</t>
  </si>
  <si>
    <t>YearCode=Y2007             0.02854 0.7943  0.04  0.9713</t>
  </si>
  <si>
    <t>YearCode=Y2008            -0.20867 0.8377 -0.25  0.8033</t>
  </si>
  <si>
    <t>YearCode=Y2009             0.10623 0.8145  0.13  0.8962</t>
  </si>
  <si>
    <t>DataDefinedDiscipline=Env -0.98066 1.2956 -0.76  0.4491</t>
  </si>
  <si>
    <t>DataDefinedDiscipline=Evo -0.61628 0.7157 -0.86  0.3892</t>
  </si>
  <si>
    <t>DepositoryYNandNot=N       0.04589 0.7995  0.06  0.9542</t>
  </si>
  <si>
    <t>DepositoryYNandNot=O      -2.37997 0.8600 -2.77  0.0056</t>
  </si>
  <si>
    <t xml:space="preserve"> Journal                9.76       5   0.0824</t>
  </si>
  <si>
    <t xml:space="preserve"> YearCode               0.14       1   0.7111</t>
  </si>
  <si>
    <t xml:space="preserve"> DataDefinedDiscipline  3.21       2   0.2006</t>
  </si>
  <si>
    <t xml:space="preserve"> DepositoryYNandNot    10.59       2   0.0050</t>
  </si>
  <si>
    <t xml:space="preserve"> TOTAL                 38.95      10   &lt;.0001</t>
  </si>
  <si>
    <t xml:space="preserve">       151      3e-08      53.48         10          0      0.774      0.547      0.561      0.306      0.357      0.191 </t>
  </si>
  <si>
    <t>y&gt;=1                       2.99191 0.8915  3.36  0.0008</t>
  </si>
  <si>
    <t>y&gt;=2                      -1.08051 0.8139 -1.33  0.1843</t>
  </si>
  <si>
    <t>Journal=EC                -1.61080 0.7807 -2.06  0.0391</t>
  </si>
  <si>
    <t>Journal=GCB               -0.01453 0.6473 -0.02  0.9821</t>
  </si>
  <si>
    <t>Journal=ME                 1.36453 0.8200  1.66  0.0961</t>
  </si>
  <si>
    <t>Journal=PB                -0.24279 0.6646 -0.37  0.7149</t>
  </si>
  <si>
    <t>Journal=SB                 0.67220 0.6840  0.98  0.3257</t>
  </si>
  <si>
    <t>YearCode=Y2010            -0.14298 0.3861 -0.37  0.7111</t>
  </si>
  <si>
    <t>DataDefinedDiscipline=Env -0.87820 0.4901 -1.79  0.0731</t>
  </si>
  <si>
    <t>DataDefinedDiscipline=Evo -0.42653 0.7035 -0.61  0.5443</t>
  </si>
  <si>
    <t>DepositoryYNandNot=N      -1.89827 0.6679 -2.84  0.0045</t>
  </si>
  <si>
    <t>DepositoryYNandNot=O      -2.34076 0.7218 -3.24  0.0012</t>
  </si>
  <si>
    <t xml:space="preserve"> Journal               11.28       5   0.0460</t>
  </si>
  <si>
    <t xml:space="preserve"> YearCode               2.65       6   0.8513</t>
  </si>
  <si>
    <t xml:space="preserve"> DataDefinedDiscipline  7.27       2   0.0264</t>
  </si>
  <si>
    <t xml:space="preserve"> DepositoryYNandNot    17.68       2   0.0001</t>
  </si>
  <si>
    <t xml:space="preserve"> TOTAL                 53.64      15   &lt;.0001</t>
  </si>
  <si>
    <t xml:space="preserve">       243      2e-10      70.99         15          0      0.775      0.551      0.558      0.287       0.31      0.179 </t>
  </si>
  <si>
    <t>y&gt;=1                       3.0813 0.6906  4.46  0.0000</t>
  </si>
  <si>
    <t>y&gt;=2                      -1.1330 0.6351 -1.78  0.0744</t>
  </si>
  <si>
    <t>Journal=EC                -2.0642 0.7323 -2.82  0.0048</t>
  </si>
  <si>
    <t>Journal=GCB               -0.3070 0.5843 -0.53  0.5993</t>
  </si>
  <si>
    <t>Journal=ME                 0.7511 0.6377  1.18  0.2389</t>
  </si>
  <si>
    <t>Journal=PB                -0.5101 0.5864 -0.87  0.3844</t>
  </si>
  <si>
    <t>Journal=SB                 0.1980 0.4416  0.45  0.6538</t>
  </si>
  <si>
    <t>YearCode=Y2005            -0.6693 0.6267 -1.07  0.2856</t>
  </si>
  <si>
    <t>YearCode=Y2006            -0.7916 0.7153 -1.11  0.2684</t>
  </si>
  <si>
    <t>YearCode=Y2007            -0.4165 0.6206 -0.67  0.5021</t>
  </si>
  <si>
    <t>YearCode=Y2008            -0.3861 0.6528 -0.59  0.5543</t>
  </si>
  <si>
    <t>YearCode=Y2009            -0.7650 0.5974 -1.28  0.2003</t>
  </si>
  <si>
    <t>YearCode=Y2010            -0.1534 0.3954 -0.39  0.6981</t>
  </si>
  <si>
    <t>DataDefinedDiscipline=Env -1.1923 0.4443 -2.68  0.0073</t>
  </si>
  <si>
    <t>DataDefinedDiscipline=Evo -0.2252 0.4679 -0.48  0.6304</t>
  </si>
  <si>
    <t>DepositoryYNandNot=N      -1.2734 0.4850 -2.63  0.0086</t>
  </si>
  <si>
    <t>DepositoryYNandNot=O      -2.2037 0.5385 -4.09  0.0000</t>
  </si>
  <si>
    <t xml:space="preserve"> Journal                7.68       5   0.1750</t>
  </si>
  <si>
    <t xml:space="preserve"> YearCode              10.20       6   0.1166</t>
  </si>
  <si>
    <t xml:space="preserve"> DataDefinedDiscipline  0.29       2   0.8637</t>
  </si>
  <si>
    <t xml:space="preserve"> DepositoryYNandNot    57.34       2   &lt;.0001</t>
  </si>
  <si>
    <t xml:space="preserve"> TOTAL                 83.63      15   &lt;.0001</t>
  </si>
  <si>
    <t xml:space="preserve">       243      2e-09     124.59         15          0      0.832      0.663      0.676      0.354       0.48      0.099 </t>
  </si>
  <si>
    <t>y&gt;=1                       5.8434 0.7908  7.39  0.0000</t>
  </si>
  <si>
    <t>y&gt;=2                       1.5529 0.6966  2.23  0.0258</t>
  </si>
  <si>
    <t>Journal=EC                -1.1977 0.7336 -1.63  0.1026</t>
  </si>
  <si>
    <t>Journal=GCB               -1.7239 0.6480 -2.66  0.0078</t>
  </si>
  <si>
    <t>Journal=ME                -0.2741 0.7381 -0.37  0.7103</t>
  </si>
  <si>
    <t>Journal=PB                -1.0064 0.6823 -1.48  0.1402</t>
  </si>
  <si>
    <t>Journal=SB                -0.1611 0.4849 -0.33  0.7397</t>
  </si>
  <si>
    <t>YearCode=Y2005            -0.2755 0.6430 -0.43  0.6684</t>
  </si>
  <si>
    <t>YearCode=Y2006            -0.4713 0.7300 -0.65  0.5185</t>
  </si>
  <si>
    <t>YearCode=Y2007             0.4218 0.6837  0.62  0.5372</t>
  </si>
  <si>
    <t>YearCode=Y2008            -0.2639 0.6705 -0.39  0.6939</t>
  </si>
  <si>
    <t>YearCode=Y2009             0.6506 0.6700  0.97  0.3315</t>
  </si>
  <si>
    <t>YearCode=Y2010             1.0403 0.4336  2.40  0.0164</t>
  </si>
  <si>
    <t>DataDefinedDiscipline=Env -0.0337 0.4831 -0.07  0.9444</t>
  </si>
  <si>
    <t>DataDefinedDiscipline=Evo -0.2718 0.5043 -0.54  0.5899</t>
  </si>
  <si>
    <t>DepositoryYNandNot=N      -3.9932 0.5329 -7.49  0.0000</t>
  </si>
  <si>
    <t>DepositoryYNandNot=O      -3.7915 0.5783 -6.56  0.0000</t>
  </si>
  <si>
    <t>RESOLVE</t>
  </si>
  <si>
    <t xml:space="preserve"> Journal                8.72       5   0.1207</t>
  </si>
  <si>
    <t xml:space="preserve"> YearCode               4.65       1   0.0311</t>
  </si>
  <si>
    <t xml:space="preserve"> DataDefinedDiscipline  1.23       2   0.5394</t>
  </si>
  <si>
    <t xml:space="preserve"> DepositoryYNandNot    28.38       2   &lt;.0001</t>
  </si>
  <si>
    <t xml:space="preserve"> TOTAL                 50.38      10   &lt;.0001</t>
  </si>
  <si>
    <t xml:space="preserve">       151      3e-10      74.28         10          0       0.82      0.639      0.661      0.355       0.46      0.102 </t>
  </si>
  <si>
    <t>y&gt;=1                       4.9758543 0.9472  5.25  0.0000</t>
  </si>
  <si>
    <t>y&gt;=2                       0.9550274 0.8646  1.10  0.2693</t>
  </si>
  <si>
    <t>Journal=EC                -0.9157777 0.7874 -1.16  0.2448</t>
  </si>
  <si>
    <t>Journal=GCB               -1.3653266 0.7147 -1.91  0.0561</t>
  </si>
  <si>
    <t>Journal=ME                 1.2097352 0.8727  1.39  0.1657</t>
  </si>
  <si>
    <t>Journal=PB                -0.8799866 0.7496 -1.17  0.2404</t>
  </si>
  <si>
    <t>Journal=SB                 0.5793669 0.7154  0.81  0.4180</t>
  </si>
  <si>
    <t>YearCode=Y2010             0.9106031 0.4225  2.16  0.0311</t>
  </si>
  <si>
    <t>DataDefinedDiscipline=Env  0.0002103 0.5157  0.00  0.9997</t>
  </si>
  <si>
    <t>DataDefinedDiscipline=Evo -0.7668666 0.7236 -1.06  0.2893</t>
  </si>
  <si>
    <t>DepositoryYNandNot=N      -3.6412239 0.6850 -5.32  0.0000</t>
  </si>
  <si>
    <t>DepositoryYNandNot=O      -2.9055158 0.7165 -4.06  0.0001</t>
  </si>
  <si>
    <t xml:space="preserve"> Journal                0.05      1    0.8318</t>
  </si>
  <si>
    <t xml:space="preserve"> YearCode               6.85      4    0.1438</t>
  </si>
  <si>
    <t xml:space="preserve"> DataDefinedDiscipline  6.49      2    0.0389</t>
  </si>
  <si>
    <t xml:space="preserve"> DepositoryYNandNot    24.73      2    &lt;.0001</t>
  </si>
  <si>
    <t xml:space="preserve"> TOTAL                 27.53      9    0.0011</t>
  </si>
  <si>
    <t xml:space="preserve">        89      5e-06      76.54          9          0      0.924      0.849      0.951      0.411      0.719      0.039 </t>
  </si>
  <si>
    <t>y&gt;=1                       9.9166 1.9148  5.18  0.0000</t>
  </si>
  <si>
    <t>y&gt;=2                       1.8494 1.0391  1.78  0.0751</t>
  </si>
  <si>
    <t>Journal=SB                 0.1870 0.8807  0.21  0.8318</t>
  </si>
  <si>
    <t>YearCode=Y2006            -0.1212 0.9340 -0.13  0.8968</t>
  </si>
  <si>
    <t>YearCode=Y2007             1.1695 1.0559  1.11  0.2681</t>
  </si>
  <si>
    <t>YearCode=Y2008            -0.6617 1.0100 -0.66  0.5124</t>
  </si>
  <si>
    <t>YearCode=Y2009             2.7204 1.3383  2.03  0.0421</t>
  </si>
  <si>
    <t>DataDefinedDiscipline=Env  4.4813 1.9137  2.34  0.0192</t>
  </si>
  <si>
    <t>DataDefinedDiscipline=Evo -0.9838 1.0248 -0.96  0.3370</t>
  </si>
  <si>
    <t>DepositoryYNandNot=N      -5.7946 1.3753 -4.21  0.0000</t>
  </si>
  <si>
    <t>DepositoryYNandNot=O      -9.1854 1.8680 -4.92  0.0000</t>
  </si>
  <si>
    <t>*can't assess it therefore for changes in direction</t>
  </si>
  <si>
    <t xml:space="preserve">                Wald Statistics          Response: ResolvableScoreRevised_Max </t>
  </si>
  <si>
    <t xml:space="preserve"> Factor                        Chi-Square d.f. P     </t>
  </si>
  <si>
    <t xml:space="preserve"> Journal                        0.13       1   0.7207</t>
  </si>
  <si>
    <t xml:space="preserve"> YearCode                       6.56       4   0.1613</t>
  </si>
  <si>
    <t xml:space="preserve"> DepositoryAbbrvOtherSpecified 19.47       5   0.0016</t>
  </si>
  <si>
    <t xml:space="preserve"> TypeOfDataset                  3.84       8   0.8713</t>
  </si>
  <si>
    <t xml:space="preserve"> TOTAL                         25.66      18   0.1079</t>
  </si>
  <si>
    <t xml:space="preserve">       Obs  Max Deriv Model L.R.       d.f.          P          C        Dxy      Gamma      Tau-a         R2      Brier </t>
  </si>
  <si>
    <t xml:space="preserve">        89      7e-04      79.53         18          0      0.927      0.854      0.941      0.413      0.736      0.039 </t>
  </si>
  <si>
    <t xml:space="preserve">                                Coef      S.E.      Wald Z P     </t>
  </si>
  <si>
    <t>y&gt;=1                              5.55797    3.1083  1.79  0.0738</t>
  </si>
  <si>
    <t>y&gt;=2                             -2.26795    2.8644 -0.79  0.4285</t>
  </si>
  <si>
    <t>Journal=SB                        0.33738    0.9438  0.36  0.7207</t>
  </si>
  <si>
    <t>YearCode=Y2006                   -0.06268    1.0021 -0.06  0.9501</t>
  </si>
  <si>
    <t>YearCode=Y2007                    1.07842    1.0564  1.02  0.3073</t>
  </si>
  <si>
    <t>YearCode=Y2008                   -1.06903    1.0353 -1.03  0.3018</t>
  </si>
  <si>
    <t>YearCode=Y2009                    2.38089    1.4139  1.68  0.0922</t>
  </si>
  <si>
    <t>DepositoryAbbrvOtherSpecified=E  -5.08996    3.1038 -1.64  0.1010</t>
  </si>
  <si>
    <t>DepositoryAbbrvOtherSpecified=G   6.00096    2.6701  2.25  0.0246</t>
  </si>
  <si>
    <t>DepositoryAbbrvOtherSpecified=O  -1.38258    2.5504 -0.54  0.5878</t>
  </si>
  <si>
    <t>DepositoryAbbrvOtherSpecified=T   9.24168   55.2986  0.17  0.8673</t>
  </si>
  <si>
    <t>DepositoryAbbrvOtherSpecified=U  -1.83275    3.5621 -0.51  0.6069</t>
  </si>
  <si>
    <t>TypeOfDataset=Eco                 0.24562    1.5067  0.16  0.8705</t>
  </si>
  <si>
    <t>TypeOfDataset=GA                 -1.67823    5.3025 -0.32  0.7516</t>
  </si>
  <si>
    <t>TypeOfDataset=GIS                -0.90293    3.7327 -0.24  0.8089</t>
  </si>
  <si>
    <t>TypeOfDataset=GO                -21.08621 2052.4047 -0.01  0.9918</t>
  </si>
  <si>
    <t>TypeOfDataset=GS                 -2.91231    1.5841 -1.84  0.0660</t>
  </si>
  <si>
    <t>TypeOfDataset=PA                  0.80659    5.2378  0.15  0.8776</t>
  </si>
  <si>
    <t>TypeOfDataset=PT                 -0.50109    1.7360 -0.29  0.7729</t>
  </si>
  <si>
    <t>TypeOfDataset=XY                  7.90083   55.0594  0.14  0.8859</t>
  </si>
  <si>
    <t>TimeReuse_Specific</t>
  </si>
  <si>
    <t>SnapReuse_Specific</t>
  </si>
  <si>
    <t>AllReuse_Specific</t>
  </si>
  <si>
    <t xml:space="preserve"> Journal                        6.56       5   0.2555</t>
  </si>
  <si>
    <t xml:space="preserve"> YearCode                       9.36       6   0.1543</t>
  </si>
  <si>
    <t xml:space="preserve"> DepositoryAbbrvOtherSpecified 59.65       5   &lt;.0001</t>
  </si>
  <si>
    <t xml:space="preserve"> TypeOfDataset                  9.96       9   0.3540</t>
  </si>
  <si>
    <t xml:space="preserve"> TOTAL                         91.31      25   &lt;.0001</t>
  </si>
  <si>
    <t>RESOLVABILITY</t>
  </si>
  <si>
    <t xml:space="preserve">       243      4e-07     148.53         25          0      0.861      0.721      0.736      0.385      0.548      0.092 </t>
  </si>
  <si>
    <t xml:space="preserve">                                Coef     S.E.   Wald Z P     </t>
  </si>
  <si>
    <t>y&gt;=1                             2.55841 1.1407  2.24  0.0249</t>
  </si>
  <si>
    <t>y&gt;=2                            -2.16487 1.1359 -1.91  0.0567</t>
  </si>
  <si>
    <t>Journal=EC                      -1.23320 0.7611 -1.62  0.1052</t>
  </si>
  <si>
    <t>Journal=GCB                     -1.64380 0.7003 -2.35  0.0189</t>
  </si>
  <si>
    <t>Journal=ME                      -0.20982 0.7988 -0.26  0.7928</t>
  </si>
  <si>
    <t>Journal=PB                      -1.22136 0.9574 -1.28  0.2020</t>
  </si>
  <si>
    <t>Journal=SB                       0.04364 0.5461  0.08  0.9363</t>
  </si>
  <si>
    <t>YearCode=Y2005                  -0.63165 0.6719 -0.94  0.3472</t>
  </si>
  <si>
    <t>YearCode=Y2006                  -0.57395 0.7754 -0.74  0.4592</t>
  </si>
  <si>
    <t>YearCode=Y2007                   0.49312 0.7443  0.66  0.5076</t>
  </si>
  <si>
    <t>YearCode=Y2008                  -0.38913 0.7104 -0.55  0.5839</t>
  </si>
  <si>
    <t>YearCode=Y2009                   0.56046 0.7038  0.80  0.4258</t>
  </si>
  <si>
    <t>YearCode=Y2010                   0.94740 0.4657  2.03  0.0419</t>
  </si>
  <si>
    <t>DepositoryAbbrvOtherSpecified=E -0.37332 1.0850 -0.34  0.7308</t>
  </si>
  <si>
    <t>DepositoryAbbrvOtherSpecified=G  4.09667 1.0269  3.99  0.0001</t>
  </si>
  <si>
    <t>DepositoryAbbrvOtherSpecified=O -0.73400 0.9249 -0.79  0.4274</t>
  </si>
  <si>
    <t>DepositoryAbbrvOtherSpecified=T  3.49441 1.7778  1.97  0.0493</t>
  </si>
  <si>
    <t>DepositoryAbbrvOtherSpecified=U  0.86958 1.0156  0.86  0.3919</t>
  </si>
  <si>
    <t>TypeOfDataset=EA                -0.41745 0.6858 -0.61  0.5427</t>
  </si>
  <si>
    <t>TypeOfDataset=Eco                0.48790 0.7724  0.63  0.5276</t>
  </si>
  <si>
    <t>TypeOfDataset=GA                -1.19171 1.3665 -0.87  0.3832</t>
  </si>
  <si>
    <t>TypeOfDataset=GIS               -0.55302 0.8054 -0.69  0.4923</t>
  </si>
  <si>
    <t>TypeOfDataset=GO                -1.73847 1.1655 -1.49  0.1358</t>
  </si>
  <si>
    <t>TypeOfDataset=GS                -0.51826 0.6859 -0.76  0.4499</t>
  </si>
  <si>
    <t>TypeOfDataset=PA                 0.16348 1.0911  0.15  0.8809</t>
  </si>
  <si>
    <t>TypeOfDataset=PT                 0.55152 0.7543  0.73  0.4647</t>
  </si>
  <si>
    <t>TypeOfDataset=XY                 2.07974 1.2010  1.73  0.0833</t>
  </si>
  <si>
    <t xml:space="preserve">                Wald Statistics          Response: ResolvableScoreRevised </t>
  </si>
  <si>
    <t xml:space="preserve"> Journal                        5.62       5   0.3451</t>
  </si>
  <si>
    <t xml:space="preserve"> YearCode                       9.34       2   0.0094</t>
  </si>
  <si>
    <t xml:space="preserve"> DepositoryAbbrvOtherSpecified 21.61       5   0.0006</t>
  </si>
  <si>
    <t xml:space="preserve"> TypeOfDataset                  6.98      10   0.7272</t>
  </si>
  <si>
    <t xml:space="preserve"> TOTAL                         35.65      22   0.0331</t>
  </si>
  <si>
    <t>SnapShare_Specific</t>
  </si>
  <si>
    <t xml:space="preserve">       138      0.002     162.62         22          0      0.931      0.862       0.93      0.526      0.802      0.075 </t>
  </si>
  <si>
    <t xml:space="preserve">                                Coef      S.E.     Wald Z P     </t>
  </si>
  <si>
    <t>y&gt;=1                             13.01186  99.9255  0.13  0.8964</t>
  </si>
  <si>
    <t>y&gt;=2                              6.81420  99.9230  0.07  0.9456</t>
  </si>
  <si>
    <t>Journal=EC                       -0.02084   1.6170 -0.01  0.9897</t>
  </si>
  <si>
    <t>Journal=GCB                       2.62527   2.0197  1.30  0.1937</t>
  </si>
  <si>
    <t>Journal=ME                       -1.10891   1.2361 -0.90  0.3697</t>
  </si>
  <si>
    <t>Journal=PB                        0.17142   1.0975  0.16  0.8759</t>
  </si>
  <si>
    <t>Journal=SB                        0.32757   1.2759  0.26  0.7974</t>
  </si>
  <si>
    <t>YearCode=Y2009                    5.06996   1.8077  2.80  0.0050</t>
  </si>
  <si>
    <t>YearCode=Y2010                   -0.57871   0.5647 -1.02  0.3055</t>
  </si>
  <si>
    <t>DepositoryAbbrvOtherSpecified=G -16.65967 141.3117 -0.12  0.9062</t>
  </si>
  <si>
    <t>DepositoryAbbrvOtherSpecified=I -12.34096  99.9282 -0.12  0.9017</t>
  </si>
  <si>
    <t>DepositoryAbbrvOtherSpecified=O -14.31187  99.9310 -0.14  0.8861</t>
  </si>
  <si>
    <t>DepositoryAbbrvOtherSpecified=T   0.94190 102.9395  0.01  0.9927</t>
  </si>
  <si>
    <t>DepositoryAbbrvOtherSpecified=U  -4.46167  99.9350 -0.04  0.9644</t>
  </si>
  <si>
    <t>TypeOfDataset=Ea                 -0.10472   1.5486 -0.07  0.9461</t>
  </si>
  <si>
    <t>TypeOfDataset=Eco                 0.35779   1.3450  0.27  0.7902</t>
  </si>
  <si>
    <t>TypeOfDataset=GA                  2.97291   1.4358  2.07  0.0384</t>
  </si>
  <si>
    <t>TypeOfDataset=GIS                -1.98054   3.5777 -0.55  0.5799</t>
  </si>
  <si>
    <t>TypeOfDataset=GO                  0.81992   1.2730  0.64  0.5195</t>
  </si>
  <si>
    <t>TypeOfDataset=GS                 12.74503  99.9315  0.13  0.8985</t>
  </si>
  <si>
    <t>TypeOfDataset=PA                  0.90504   1.1405  0.79  0.4275</t>
  </si>
  <si>
    <t>TypeOfDataset=PT                  0.87478   1.4898  0.59  0.5571</t>
  </si>
  <si>
    <t>TypeOfDataset=Sim                -0.76366   1.8756 -0.41  0.6839</t>
  </si>
  <si>
    <t>TypeOfDataset=XY                  0.82526   1.0769  0.77  0.4435</t>
  </si>
  <si>
    <t>TimeShare_Specific</t>
  </si>
  <si>
    <t xml:space="preserve"> Journal                       0.29        1   0.5899</t>
  </si>
  <si>
    <t xml:space="preserve"> YearCode                      1.84        4   0.7652</t>
  </si>
  <si>
    <t xml:space="preserve"> DepositoryAbbrvOtherSpecified 0.07        4   0.9993</t>
  </si>
  <si>
    <t xml:space="preserve"> TypeOfDataset                 0.38        8   1.0000</t>
  </si>
  <si>
    <t xml:space="preserve"> TOTAL                         2.13       17   1.0000</t>
  </si>
  <si>
    <t xml:space="preserve">        80      7e-04     119.68         17          0      0.738      0.477      0.964      0.271      0.929       0.04 </t>
  </si>
  <si>
    <t xml:space="preserve">                                Coef     S.E.      Wald Z P     </t>
  </si>
  <si>
    <t>y&gt;=1                             49.8952   464.016  0.11  0.9144</t>
  </si>
  <si>
    <t>y&gt;=2                             20.6835   449.416  0.05  0.9633</t>
  </si>
  <si>
    <t>Journal=SB                       -0.8845     1.641 -0.54  0.5899</t>
  </si>
  <si>
    <t>YearCode=Y2006                   -9.0958    49.105 -0.19  0.8530</t>
  </si>
  <si>
    <t>YearCode=Y2007                  -10.2502    49.106 -0.21  0.8347</t>
  </si>
  <si>
    <t>YearCode=Y2008                   -8.8991    49.117 -0.18  0.8562</t>
  </si>
  <si>
    <t>YearCode=Y2009                   -8.4797    49.099 -0.17  0.8629</t>
  </si>
  <si>
    <t>DepositoryAbbrvOtherSpecified=G -22.3075   967.156 -0.02  0.9816</t>
  </si>
  <si>
    <t>DepositoryAbbrvOtherSpecified=I -39.3928   456.174 -0.09  0.9312</t>
  </si>
  <si>
    <t>DepositoryAbbrvOtherSpecified=T  -8.3241   461.014 -0.02  0.9856</t>
  </si>
  <si>
    <t>DepositoryAbbrvOtherSpecified=U  -9.0225   634.825 -0.01  0.9887</t>
  </si>
  <si>
    <t>TypeOfDataset=Eco                13.5554   857.800  0.02  0.9874</t>
  </si>
  <si>
    <t>TypeOfDataset=GA                 10.3264    62.234  0.17  0.8682</t>
  </si>
  <si>
    <t>TypeOfDataset=GIS               -21.9593 33207.454  0.00  0.9995</t>
  </si>
  <si>
    <t>TypeOfDataset=GO                 11.6775   634.825  0.02  0.9853</t>
  </si>
  <si>
    <t>TypeOfDataset=GS                 14.4399   857.803  0.02  0.9866</t>
  </si>
  <si>
    <t>TypeOfDataset=PT                  9.7511    75.925  0.13  0.8978</t>
  </si>
  <si>
    <t>TypeOfDataset=Sim                15.0560   857.803  0.02  0.9860</t>
  </si>
  <si>
    <t>TypeOfDataset=XY                 -0.7547     1.287 -0.59  0.5575</t>
  </si>
  <si>
    <t>AllShare_Specific</t>
  </si>
  <si>
    <t xml:space="preserve"> Journal                        4.80       5   0.4410</t>
  </si>
  <si>
    <t xml:space="preserve"> YearCode                       8.24       6   0.2212</t>
  </si>
  <si>
    <t xml:space="preserve"> DepositoryAbbrvOtherSpecified 32.34       5   &lt;.0001</t>
  </si>
  <si>
    <t xml:space="preserve"> TypeOfDataset                 13.26      10   0.2095</t>
  </si>
  <si>
    <t xml:space="preserve"> TOTAL                         57.36      26   0.0004</t>
  </si>
  <si>
    <t xml:space="preserve">       218      0.002     265.84         26          0      0.935      0.869      0.927      0.516      0.824      0.071 </t>
  </si>
  <si>
    <t xml:space="preserve">                                Coef     S.E.     Wald Z P     </t>
  </si>
  <si>
    <t>y&gt;=1                             14.4787 116.0906  0.12  0.9007</t>
  </si>
  <si>
    <t>y&gt;=2                              8.0221 116.0897  0.07  0.9449</t>
  </si>
  <si>
    <t>Journal=EC                        0.5929   1.4189  0.42  0.6760</t>
  </si>
  <si>
    <t>Journal=GCB                       3.6704   1.8938  1.94  0.0526</t>
  </si>
  <si>
    <t>Journal=ME                       -0.2336   0.9144 -0.26  0.7984</t>
  </si>
  <si>
    <t>Journal=PB                        0.5896   0.9306  0.63  0.5264</t>
  </si>
  <si>
    <t>Journal=SB                        0.2099   0.8309  0.25  0.8006</t>
  </si>
  <si>
    <t>YearCode=Y2005                    1.9354   1.2076  1.60  0.1090</t>
  </si>
  <si>
    <t>YearCode=Y2006                    0.6614   1.1715  0.56  0.5723</t>
  </si>
  <si>
    <t>YearCode=Y2007                   -0.3420   0.9603 -0.36  0.7217</t>
  </si>
  <si>
    <t>YearCode=Y2008                    0.7147   1.3640  0.52  0.6003</t>
  </si>
  <si>
    <t>YearCode=Y2009                    2.2577   1.1516  1.96  0.0499</t>
  </si>
  <si>
    <t>YearCode=Y2010                   -0.4780   0.5411 -0.88  0.3771</t>
  </si>
  <si>
    <t>DepositoryAbbrvOtherSpecified=G  -9.9514 116.1085 -0.09  0.9317</t>
  </si>
  <si>
    <t>DepositoryAbbrvOtherSpecified=I -14.1042 116.0917 -0.12  0.9033</t>
  </si>
  <si>
    <t>DepositoryAbbrvOtherSpecified=O -14.6295 116.0952 -0.13  0.8997</t>
  </si>
  <si>
    <t>DepositoryAbbrvOtherSpecified=T   0.5696 118.9634  0.00  0.9962</t>
  </si>
  <si>
    <t>DepositoryAbbrvOtherSpecified=U  -5.6920 116.0973 -0.05  0.9609</t>
  </si>
  <si>
    <t>TypeOfDataset=Ea                 -0.3966   1.4922 -0.27  0.7904</t>
  </si>
  <si>
    <t>TypeOfDataset=Eco                 0.1927   1.1191  0.17  0.8633</t>
  </si>
  <si>
    <t>TypeOfDataset=GA                  2.5852   1.1354  2.28  0.0228</t>
  </si>
  <si>
    <t>TypeOfDataset=GIS                -4.4505   2.2729 -1.96  0.0502</t>
  </si>
  <si>
    <t>TypeOfDataset=GO                  0.5672   1.1003  0.52  0.6062</t>
  </si>
  <si>
    <t>TypeOfDataset=GS                  4.1010   2.0305  2.02  0.0434</t>
  </si>
  <si>
    <t>TypeOfDataset=PA                  0.7444   1.0423  0.71  0.4751</t>
  </si>
  <si>
    <t>TypeOfDataset=PT                  0.5959   1.0648  0.56  0.5757</t>
  </si>
  <si>
    <t>TypeOfDataset=Sim                -0.1305   1.5451 -0.08  0.9327</t>
  </si>
  <si>
    <t>TypeOfDataset=XY                  0.2577   0.7876  0.33  0.7435</t>
  </si>
  <si>
    <t>Trend Direction Change</t>
  </si>
  <si>
    <t>*no EA in this dataset</t>
  </si>
  <si>
    <t>Sigificance Change</t>
  </si>
  <si>
    <t xml:space="preserve"> Journal                        7.72       5   0.1725</t>
  </si>
  <si>
    <t xml:space="preserve"> YearCode                       4.42       1   0.0355</t>
  </si>
  <si>
    <t xml:space="preserve"> DepositoryAbbrvOtherSpecified 34.59       5   &lt;.0001</t>
  </si>
  <si>
    <t xml:space="preserve"> TypeOfDataset                  7.05       9   0.6318</t>
  </si>
  <si>
    <t xml:space="preserve"> TOTAL                         55.78      20   &lt;.0001</t>
  </si>
  <si>
    <t xml:space="preserve">       151      1e-07      92.12         20          0      0.858      0.715       0.73      0.398       0.54      0.093 </t>
  </si>
  <si>
    <t>y&gt;=1                             1.56773 1.9761  0.79  0.4276</t>
  </si>
  <si>
    <t>y&gt;=2                            -2.90898 1.9867 -1.46  0.1431</t>
  </si>
  <si>
    <t>Journal=EC                      -1.11253 0.8212 -1.35  0.1755</t>
  </si>
  <si>
    <t>Journal=GCB                     -1.40465 0.7408 -1.90  0.0580</t>
  </si>
  <si>
    <t>Journal=ME                       1.29995 1.0103  1.29  0.1982</t>
  </si>
  <si>
    <t>Journal=PB                      -1.00070 1.0504 -0.95  0.3407</t>
  </si>
  <si>
    <t>Journal=SB                       0.67579 0.8036  0.84  0.4004</t>
  </si>
  <si>
    <t>YearCode=Y2010                   0.98407 0.4681  2.10  0.0355</t>
  </si>
  <si>
    <t>DepositoryAbbrvOtherSpecified=E  0.82928 1.9393  0.43  0.6689</t>
  </si>
  <si>
    <t>DepositoryAbbrvOtherSpecified=G  4.22168 1.8922  2.23  0.0257</t>
  </si>
  <si>
    <t>DepositoryAbbrvOtherSpecified=O -0.43921 1.7914 -0.25  0.8063</t>
  </si>
  <si>
    <t>DepositoryAbbrvOtherSpecified=T  3.84267 2.4024  1.60  0.1097</t>
  </si>
  <si>
    <t>DepositoryAbbrvOtherSpecified=U  1.07394 1.8196  0.59  0.5551</t>
  </si>
  <si>
    <t>TypeOfDataset=EA                -0.02672 0.7269 -0.04  0.9707</t>
  </si>
  <si>
    <t>TypeOfDataset=Eco                0.85394 0.9331  0.92  0.3601</t>
  </si>
  <si>
    <t>TypeOfDataset=GA                -2.00570 1.6441 -1.22  0.2225</t>
  </si>
  <si>
    <t>TypeOfDataset=GIS                0.75532 0.9416  0.80  0.4224</t>
  </si>
  <si>
    <t>TypeOfDataset=GO                -1.06950 1.3241 -0.81  0.4192</t>
  </si>
  <si>
    <t>TypeOfDataset=GS                -0.94547 0.9546 -0.99  0.3220</t>
  </si>
  <si>
    <t>TypeOfDataset=PA                 0.21062 1.2200  0.17  0.8629</t>
  </si>
  <si>
    <t>TypeOfDataset=PT                 0.29353 1.0541  0.28  0.7807</t>
  </si>
  <si>
    <t>TypeOfDataset=XY                 1.63873 1.4278  1.15  0.2511</t>
  </si>
  <si>
    <t>NOTES</t>
  </si>
  <si>
    <t>*difficultly running minus the 2009 data points, but they made a difference with reuse</t>
  </si>
  <si>
    <t>*need common year base for comparison (was lucky others stayed the same base due to alphabetical)</t>
  </si>
  <si>
    <t>*I suspect most trend differences are due to low numbers of datapoints in the category. JournalME discrepancies in reuse are an exception to this</t>
  </si>
  <si>
    <t xml:space="preserve">                Wald Statistics          Response: AttributionScore_IncluSelf_Revised_Max </t>
  </si>
  <si>
    <t xml:space="preserve"> Journal                        9.65       5   0.0856</t>
  </si>
  <si>
    <t xml:space="preserve"> YearCode                       1.65       1   0.1994</t>
  </si>
  <si>
    <t xml:space="preserve"> DepositoryAbbrvOtherSpecified 25.80       5   0.0001</t>
  </si>
  <si>
    <t xml:space="preserve"> TypeOfDataset                  7.16       9   0.6209</t>
  </si>
  <si>
    <t xml:space="preserve"> TOTAL                         48.85      20   0.0003</t>
  </si>
  <si>
    <t>ATTRIBUTION</t>
  </si>
  <si>
    <t xml:space="preserve">       151      0.001      87.01         20          0      0.864      0.728      0.742      0.407      0.524      0.147 </t>
  </si>
  <si>
    <t xml:space="preserve">                                Coef      S.E.    Wald Z P     </t>
  </si>
  <si>
    <t>y&gt;=1                             -7.96959 26.2910 -0.30  0.7618</t>
  </si>
  <si>
    <t>y&gt;=2                            -12.79351 26.3000 -0.49  0.6267</t>
  </si>
  <si>
    <t>Journal=EC                       -1.96956  0.8787 -2.24  0.0250</t>
  </si>
  <si>
    <t>Journal=GCB                       0.14509  0.7592  0.19  0.8484</t>
  </si>
  <si>
    <t>Journal=ME                        1.25664  0.9502  1.32  0.1860</t>
  </si>
  <si>
    <t>Journal=PB                       -0.22883  1.0201 -0.22  0.8225</t>
  </si>
  <si>
    <t>Journal=SB                        0.79030  0.7992  0.99  0.3227</t>
  </si>
  <si>
    <t>YearCode=Y2010                    0.57269  0.4462  1.28  0.1994</t>
  </si>
  <si>
    <t>DepositoryAbbrvOtherSpecified=E  10.04741 26.2909  0.38  0.7023</t>
  </si>
  <si>
    <t>DepositoryAbbrvOtherSpecified=G  11.13570 26.2834  0.42  0.6718</t>
  </si>
  <si>
    <t>DepositoryAbbrvOtherSpecified=O   8.72733 26.2792  0.33  0.7398</t>
  </si>
  <si>
    <t>DepositoryAbbrvOtherSpecified=T  11.10404 26.3278  0.42  0.6732</t>
  </si>
  <si>
    <t>DepositoryAbbrvOtherSpecified=U   6.37842 26.2834  0.24  0.8083</t>
  </si>
  <si>
    <t>TypeOfDataset=EA                 -0.94428  0.7626 -1.24  0.2156</t>
  </si>
  <si>
    <t>TypeOfDataset=Eco                 0.33324  0.9040  0.37  0.7124</t>
  </si>
  <si>
    <t>TypeOfDataset=GA                 -3.00661  1.8387 -1.64  0.1020</t>
  </si>
  <si>
    <t>TypeOfDataset=GIS                 0.65570  1.0095  0.65  0.5160</t>
  </si>
  <si>
    <t>TypeOfDataset=GO                 -0.49484  1.3369 -0.37  0.7113</t>
  </si>
  <si>
    <t>TypeOfDataset=GS                 -0.04846  0.9885 -0.05  0.9609</t>
  </si>
  <si>
    <t>TypeOfDataset=PA                 -0.99390  1.1458 -0.87  0.3857</t>
  </si>
  <si>
    <t>TypeOfDataset=PT                 -0.51372  1.0653 -0.48  0.6297</t>
  </si>
  <si>
    <t>TypeOfDataset=XY                 -1.86504  1.5135 -1.23  0.2179</t>
  </si>
  <si>
    <t xml:space="preserve"> Journal                        0.50       1   0.4782</t>
  </si>
  <si>
    <t xml:space="preserve"> YearCode                       1.28       4   0.8646</t>
  </si>
  <si>
    <t xml:space="preserve"> DepositoryAbbrvOtherSpecified  6.36       5   0.2731</t>
  </si>
  <si>
    <t xml:space="preserve"> TypeOfDataset                  3.59       8   0.8918</t>
  </si>
  <si>
    <t xml:space="preserve"> TOTAL                         10.40      18   0.9182</t>
  </si>
  <si>
    <t xml:space="preserve">        89      0.001      41.58         18     0.0013      0.808      0.617      0.633      0.265       0.49      0.091 </t>
  </si>
  <si>
    <t>y&gt;=1                             -8.09781  48.5116 -0.17  0.8674</t>
  </si>
  <si>
    <t>y&gt;=2                            -13.35828  48.5131 -0.28  0.7830</t>
  </si>
  <si>
    <t>Journal=SB                        0.58784   0.8288  0.71  0.4782</t>
  </si>
  <si>
    <t>YearCode=Y2006                   -0.28964   1.0647 -0.27  0.7856</t>
  </si>
  <si>
    <t>YearCode=Y2007                   -0.21940   0.9249 -0.24  0.8125</t>
  </si>
  <si>
    <t>YearCode=Y2008                   -0.96556   1.0137 -0.95  0.3408</t>
  </si>
  <si>
    <t>YearCode=Y2009                    0.03203   1.0200  0.03  0.9750</t>
  </si>
  <si>
    <t>DepositoryAbbrvOtherSpecified=E   8.53150  48.5080  0.18  0.8604</t>
  </si>
  <si>
    <t>DepositoryAbbrvOtherSpecified=G  11.17244  48.4977  0.23  0.8178</t>
  </si>
  <si>
    <t>DepositoryAbbrvOtherSpecified=O  11.14850  48.4985  0.23  0.8182</t>
  </si>
  <si>
    <t>DepositoryAbbrvOtherSpecified=T  10.89707  48.6703  0.22  0.8228</t>
  </si>
  <si>
    <t>DepositoryAbbrvOtherSpecified=U  -0.11259  74.7198  0.00  0.9988</t>
  </si>
  <si>
    <t>TypeOfDataset=Eco                -2.19945   1.3040 -1.69  0.0917</t>
  </si>
  <si>
    <t>TypeOfDataset=GA                 -0.78889   3.0451 -0.26  0.7956</t>
  </si>
  <si>
    <t>TypeOfDataset=GIS                -0.68538  77.5378 -0.01  0.9929</t>
  </si>
  <si>
    <t>TypeOfDataset=GO                 -1.33585 107.8605 -0.01  0.9901</t>
  </si>
  <si>
    <t>TypeOfDataset=GS                 -1.10205   1.1510 -0.96  0.3383</t>
  </si>
  <si>
    <t>TypeOfDataset=PA                  0.54511   2.9545  0.18  0.8536</t>
  </si>
  <si>
    <t>TypeOfDataset=PT                 -0.14246   1.2106 -0.12  0.9063</t>
  </si>
  <si>
    <t>TypeOfDataset=XY                 10.69602  48.5886  0.22  0.8258</t>
  </si>
  <si>
    <t xml:space="preserve"> Journal                       10.63       5   0.0593</t>
  </si>
  <si>
    <t xml:space="preserve"> YearCode                       3.87       6   0.6946</t>
  </si>
  <si>
    <t xml:space="preserve"> DepositoryAbbrvOtherSpecified 34.28       5   &lt;.0001</t>
  </si>
  <si>
    <t xml:space="preserve"> TypeOfDataset                  6.52       9   0.6871</t>
  </si>
  <si>
    <t xml:space="preserve"> TOTAL                         65.57      25   &lt;.0001</t>
  </si>
  <si>
    <t xml:space="preserve">       243      4e-09     101.21         25          0      0.814      0.628      0.634      0.327      0.417      0.154 </t>
  </si>
  <si>
    <t xml:space="preserve">                                Coef      S.E.   Wald Z P     </t>
  </si>
  <si>
    <t>y&gt;=1                            -1.382611 1.3140 -1.05  0.2927</t>
  </si>
  <si>
    <t>y&gt;=2                            -5.868556 1.3600 -4.32  0.0000</t>
  </si>
  <si>
    <t>Journal=EC                      -2.208250 0.7816 -2.83  0.0047</t>
  </si>
  <si>
    <t>Journal=GCB                     -0.161978 0.6876 -0.24  0.8138</t>
  </si>
  <si>
    <t>Journal=ME                       0.570294 0.7170  0.80  0.4264</t>
  </si>
  <si>
    <t>Journal=PB                      -0.587754 0.8577 -0.69  0.4932</t>
  </si>
  <si>
    <t>Journal=SB                       0.153176 0.5180  0.30  0.7675</t>
  </si>
  <si>
    <t>YearCode=Y2005                  -0.770171 0.6825 -1.13  0.2591</t>
  </si>
  <si>
    <t>YearCode=Y2006                  -0.564099 0.8025 -0.70  0.4821</t>
  </si>
  <si>
    <t>YearCode=Y2007                  -0.346282 0.6699 -0.52  0.6052</t>
  </si>
  <si>
    <t>YearCode=Y2008                  -0.267166 0.7062 -0.38  0.7052</t>
  </si>
  <si>
    <t>YearCode=Y2009                  -0.441135 0.6553 -0.67  0.5009</t>
  </si>
  <si>
    <t>YearCode=Y2010                   0.356294 0.4296  0.83  0.4069</t>
  </si>
  <si>
    <t>DepositoryAbbrvOtherSpecified=E  3.137173 1.2817  2.45  0.0144</t>
  </si>
  <si>
    <t>DepositoryAbbrvOtherSpecified=G  4.480322 1.2265  3.65  0.0003</t>
  </si>
  <si>
    <t>DepositoryAbbrvOtherSpecified=O  3.008072 1.1718  2.57  0.0103</t>
  </si>
  <si>
    <t>DepositoryAbbrvOtherSpecified=T  4.118698 1.7471  2.36  0.0184</t>
  </si>
  <si>
    <t>DepositoryAbbrvOtherSpecified=U  0.524886 1.2793  0.41  0.6816</t>
  </si>
  <si>
    <t>TypeOfDataset=EA                -1.307098 0.6849 -1.91  0.0563</t>
  </si>
  <si>
    <t>TypeOfDataset=Eco               -0.429349 0.6815 -0.63  0.5287</t>
  </si>
  <si>
    <t>TypeOfDataset=GA                -1.340647 1.2442 -1.08  0.2812</t>
  </si>
  <si>
    <t>TypeOfDataset=GIS               -0.923700 0.8586 -1.08  0.2820</t>
  </si>
  <si>
    <t>TypeOfDataset=GO                -0.570277 1.2092 -0.47  0.6372</t>
  </si>
  <si>
    <t>TypeOfDataset=GS                 0.005157 0.6540  0.01  0.9937</t>
  </si>
  <si>
    <t>TypeOfDataset=PA                -0.848871 0.9467 -0.90  0.3699</t>
  </si>
  <si>
    <t>TypeOfDataset=PT                 0.247143 0.7176  0.34  0.7305</t>
  </si>
  <si>
    <t>TypeOfDataset=XY                -0.672061 1.2658 -0.53  0.5955</t>
  </si>
  <si>
    <t xml:space="preserve">                Wald Statistics          Response: RightPlaceYN </t>
  </si>
  <si>
    <t xml:space="preserve"> Journal                       0.00        5   1.0000</t>
  </si>
  <si>
    <t xml:space="preserve"> YearCode                      0.00        6   1.0000</t>
  </si>
  <si>
    <t xml:space="preserve"> DepositoryAbbrvOtherSpecified 0.09        5   0.9999</t>
  </si>
  <si>
    <t xml:space="preserve"> TypeOfDataset                 0.01       10   1.0000</t>
  </si>
  <si>
    <t xml:space="preserve"> TOTAL                         0.19       26   1.0000</t>
  </si>
  <si>
    <t xml:space="preserve">&gt; </t>
  </si>
  <si>
    <t>RIGHT PLACE</t>
  </si>
  <si>
    <t xml:space="preserve">       218      6e-04     297.49         26          0          1          1          1      0.491          1          0 </t>
  </si>
  <si>
    <t xml:space="preserve">                                Coef     S.E.  Wald Z P     </t>
  </si>
  <si>
    <t>Intercept                         5.8196 146.9  0.04  0.9684</t>
  </si>
  <si>
    <t>Journal=EC                        1.5947 215.0  0.01  0.9941</t>
  </si>
  <si>
    <t>Journal=GCB                       1.5946 266.5  0.01  0.9952</t>
  </si>
  <si>
    <t>Journal=ME                        1.2531 131.2  0.01  0.9924</t>
  </si>
  <si>
    <t>Journal=PB                        1.5289 187.1  0.01  0.9935</t>
  </si>
  <si>
    <t>Journal=SB                        0.8216 101.7  0.01  0.9936</t>
  </si>
  <si>
    <t>YearCode=Y2005                    0.4405 149.0  0.00  0.9976</t>
  </si>
  <si>
    <t>YearCode=Y2006                    0.5754 185.6  0.00  0.9975</t>
  </si>
  <si>
    <t>YearCode=Y2007                    0.2279 159.6  0.00  0.9989</t>
  </si>
  <si>
    <t>YearCode=Y2008                    0.7947 226.6  0.00  0.9972</t>
  </si>
  <si>
    <t>YearCode=Y2009                    2.4497 133.0  0.02  0.9853</t>
  </si>
  <si>
    <t>YearCode=Y2010                   -0.7207  99.0 -0.01  0.9942</t>
  </si>
  <si>
    <t>DepositoryAbbrvOtherSpecified=G  10.4346 445.9  0.02  0.9813</t>
  </si>
  <si>
    <t>DepositoryAbbrvOtherSpecified=I -18.5452 112.5 -0.16  0.8691</t>
  </si>
  <si>
    <t>DepositoryAbbrvOtherSpecified=O -16.2266 255.9 -0.06  0.9494</t>
  </si>
  <si>
    <t>DepositoryAbbrvOtherSpecified=T  18.5092 142.4  0.13  0.8966</t>
  </si>
  <si>
    <t>DepositoryAbbrvOtherSpecified=U -16.4816 245.7 -0.07  0.9465</t>
  </si>
  <si>
    <t>TypeOfDataset=Ea                 -2.2443 300.7 -0.01  0.9940</t>
  </si>
  <si>
    <t>TypeOfDataset=Eco                -1.1392 198.4 -0.01  0.9954</t>
  </si>
  <si>
    <t>TypeOfDataset=GA                -13.3682 158.9 -0.08  0.9329</t>
  </si>
  <si>
    <t>TypeOfDataset=GIS                -2.5363 307.8 -0.01  0.9934</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</si>
</sst>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4">
    <font>
      <sz val="10"/>
      <name val="Arial"/>
      <family val="0"/>
    </font>
    <font>
      <b/>
      <sz val="10"/>
      <name val="Arial"/>
      <family val="2"/>
    </font>
    <font>
      <sz val="8"/>
      <name val="Arial"/>
      <family val="0"/>
    </font>
    <font>
      <strike/>
      <sz val="10"/>
      <name val="Arial"/>
      <family val="0"/>
    </font>
  </fonts>
  <fills count="9">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43">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thin"/>
      <bottom style="mediu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style="thin"/>
      <top>
        <color indexed="63"/>
      </top>
      <bottom style="thin"/>
    </border>
    <border>
      <left>
        <color indexed="63"/>
      </left>
      <right style="thin"/>
      <top>
        <color indexed="63"/>
      </top>
      <bottom style="thin"/>
    </border>
    <border>
      <left style="thin"/>
      <right style="medium"/>
      <top>
        <color indexed="63"/>
      </top>
      <bottom style="thin"/>
    </border>
    <border>
      <left style="thin"/>
      <right>
        <color indexed="63"/>
      </right>
      <top style="medium"/>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
      <left style="medium"/>
      <right>
        <color indexed="63"/>
      </right>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color indexed="63"/>
      </top>
      <bottom>
        <color indexed="63"/>
      </bottom>
    </border>
    <border>
      <left style="medium"/>
      <right>
        <color indexed="63"/>
      </right>
      <top style="medium"/>
      <bottom style="medium"/>
    </border>
    <border>
      <left style="thin"/>
      <right>
        <color indexed="63"/>
      </right>
      <top style="medium"/>
      <bottom style="medium"/>
    </border>
    <border>
      <left style="medium"/>
      <right style="thin"/>
      <top style="medium"/>
      <bottom style="medium"/>
    </border>
    <border>
      <left style="thin"/>
      <right style="medium"/>
      <top style="medium"/>
      <bottom style="medium"/>
    </border>
    <border>
      <left>
        <color indexed="63"/>
      </left>
      <right style="thin"/>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0" fontId="0" fillId="2" borderId="0" xfId="0" applyFill="1" applyAlignment="1">
      <alignment/>
    </xf>
    <xf numFmtId="0" fontId="0" fillId="0" borderId="0" xfId="0" applyFill="1" applyAlignment="1">
      <alignment/>
    </xf>
    <xf numFmtId="0" fontId="0" fillId="3" borderId="0" xfId="0" applyFill="1" applyAlignment="1">
      <alignment/>
    </xf>
    <xf numFmtId="0" fontId="0" fillId="0" borderId="1" xfId="0" applyBorder="1" applyAlignment="1">
      <alignment/>
    </xf>
    <xf numFmtId="0" fontId="3" fillId="0" borderId="0" xfId="0" applyFont="1" applyAlignment="1">
      <alignment/>
    </xf>
    <xf numFmtId="0" fontId="1" fillId="0" borderId="1" xfId="0" applyFont="1" applyBorder="1" applyAlignment="1">
      <alignment/>
    </xf>
    <xf numFmtId="0" fontId="0" fillId="0" borderId="0" xfId="0" applyAlignment="1" quotePrefix="1">
      <alignment/>
    </xf>
    <xf numFmtId="0" fontId="0" fillId="2" borderId="0" xfId="0" applyFill="1" applyAlignment="1" quotePrefix="1">
      <alignment/>
    </xf>
    <xf numFmtId="0" fontId="0" fillId="0" borderId="0" xfId="0" applyNumberFormat="1" applyAlignment="1">
      <alignment/>
    </xf>
    <xf numFmtId="0" fontId="0" fillId="4" borderId="0" xfId="0" applyFill="1" applyAlignment="1">
      <alignment/>
    </xf>
    <xf numFmtId="0" fontId="0" fillId="5" borderId="0" xfId="0" applyFill="1" applyAlignment="1">
      <alignment/>
    </xf>
    <xf numFmtId="0" fontId="0" fillId="0" borderId="2" xfId="0" applyBorder="1" applyAlignment="1">
      <alignment/>
    </xf>
    <xf numFmtId="0" fontId="0" fillId="0" borderId="3" xfId="0" applyNumberFormat="1" applyBorder="1" applyAlignment="1">
      <alignment/>
    </xf>
    <xf numFmtId="0" fontId="1" fillId="0" borderId="4" xfId="0" applyFont="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6" borderId="8" xfId="0" applyFill="1" applyBorder="1" applyAlignment="1">
      <alignment/>
    </xf>
    <xf numFmtId="0" fontId="0" fillId="0" borderId="7" xfId="0" applyNumberFormat="1" applyBorder="1" applyAlignment="1">
      <alignment/>
    </xf>
    <xf numFmtId="0" fontId="0" fillId="6" borderId="8" xfId="0" applyNumberFormat="1" applyFill="1" applyBorder="1" applyAlignment="1">
      <alignment/>
    </xf>
    <xf numFmtId="164" fontId="0" fillId="0" borderId="7" xfId="0" applyNumberFormat="1" applyBorder="1" applyAlignment="1">
      <alignment/>
    </xf>
    <xf numFmtId="0" fontId="0" fillId="6" borderId="9" xfId="0" applyNumberFormat="1" applyFill="1" applyBorder="1" applyAlignment="1">
      <alignment/>
    </xf>
    <xf numFmtId="0" fontId="0" fillId="6" borderId="2" xfId="0" applyNumberFormat="1" applyFill="1" applyBorder="1" applyAlignment="1">
      <alignment/>
    </xf>
    <xf numFmtId="0" fontId="0" fillId="4" borderId="8" xfId="0" applyNumberFormat="1" applyFill="1" applyBorder="1" applyAlignment="1">
      <alignment/>
    </xf>
    <xf numFmtId="0" fontId="0" fillId="4" borderId="9" xfId="0" applyNumberFormat="1" applyFill="1" applyBorder="1" applyAlignment="1">
      <alignment/>
    </xf>
    <xf numFmtId="49" fontId="0" fillId="0" borderId="2" xfId="0" applyNumberFormat="1" applyBorder="1" applyAlignment="1">
      <alignment/>
    </xf>
    <xf numFmtId="0" fontId="0" fillId="0" borderId="10" xfId="0" applyNumberFormat="1" applyBorder="1" applyAlignment="1">
      <alignment/>
    </xf>
    <xf numFmtId="0" fontId="0" fillId="0" borderId="11" xfId="0" applyBorder="1" applyAlignment="1">
      <alignment/>
    </xf>
    <xf numFmtId="0" fontId="0" fillId="0" borderId="12" xfId="0" applyNumberFormat="1" applyBorder="1" applyAlignment="1">
      <alignment/>
    </xf>
    <xf numFmtId="0" fontId="0" fillId="6" borderId="13" xfId="0" applyNumberFormat="1" applyFill="1" applyBorder="1" applyAlignment="1">
      <alignment/>
    </xf>
    <xf numFmtId="0" fontId="0" fillId="0" borderId="14" xfId="0" applyNumberFormat="1" applyBorder="1" applyAlignment="1">
      <alignment/>
    </xf>
    <xf numFmtId="0" fontId="0" fillId="6" borderId="11" xfId="0" applyNumberFormat="1" applyFill="1" applyBorder="1" applyAlignment="1">
      <alignment/>
    </xf>
    <xf numFmtId="0" fontId="0" fillId="4" borderId="13" xfId="0" applyNumberFormat="1" applyFill="1" applyBorder="1" applyAlignment="1">
      <alignment/>
    </xf>
    <xf numFmtId="0" fontId="0" fillId="0" borderId="15" xfId="0" applyBorder="1" applyAlignment="1">
      <alignment/>
    </xf>
    <xf numFmtId="0" fontId="0" fillId="0" borderId="16" xfId="0" applyNumberFormat="1" applyBorder="1" applyAlignment="1">
      <alignment/>
    </xf>
    <xf numFmtId="0" fontId="0" fillId="0" borderId="17" xfId="0" applyNumberFormat="1" applyBorder="1" applyAlignment="1">
      <alignment/>
    </xf>
    <xf numFmtId="0" fontId="0" fillId="6" borderId="15" xfId="0" applyNumberFormat="1" applyFill="1" applyBorder="1" applyAlignment="1">
      <alignment/>
    </xf>
    <xf numFmtId="0" fontId="0" fillId="4" borderId="18" xfId="0" applyNumberFormat="1" applyFill="1" applyBorder="1" applyAlignment="1">
      <alignment/>
    </xf>
    <xf numFmtId="0" fontId="0" fillId="0" borderId="4" xfId="0" applyBorder="1" applyAlignment="1">
      <alignment/>
    </xf>
    <xf numFmtId="49" fontId="0" fillId="0" borderId="19" xfId="0" applyNumberFormat="1" applyBorder="1" applyAlignment="1">
      <alignment/>
    </xf>
    <xf numFmtId="164" fontId="0" fillId="0" borderId="20" xfId="0" applyNumberFormat="1" applyBorder="1" applyAlignment="1">
      <alignment/>
    </xf>
    <xf numFmtId="164" fontId="0" fillId="6" borderId="21" xfId="0" applyNumberFormat="1" applyFill="1" applyBorder="1" applyAlignment="1">
      <alignment/>
    </xf>
    <xf numFmtId="0" fontId="0" fillId="0" borderId="22" xfId="0" applyNumberFormat="1" applyBorder="1" applyAlignment="1">
      <alignment/>
    </xf>
    <xf numFmtId="0" fontId="0" fillId="6" borderId="19" xfId="0" applyNumberFormat="1" applyFill="1" applyBorder="1" applyAlignment="1">
      <alignment/>
    </xf>
    <xf numFmtId="0" fontId="0" fillId="0" borderId="20" xfId="0" applyNumberFormat="1" applyBorder="1" applyAlignment="1">
      <alignment/>
    </xf>
    <xf numFmtId="0" fontId="0" fillId="4" borderId="21" xfId="0" applyNumberFormat="1" applyFill="1" applyBorder="1" applyAlignment="1">
      <alignment/>
    </xf>
    <xf numFmtId="0" fontId="0" fillId="0" borderId="23" xfId="0" applyBorder="1" applyAlignment="1">
      <alignment/>
    </xf>
    <xf numFmtId="49" fontId="0" fillId="0" borderId="24" xfId="0" applyNumberFormat="1" applyBorder="1" applyAlignment="1">
      <alignment/>
    </xf>
    <xf numFmtId="0" fontId="0" fillId="0" borderId="25" xfId="0" applyNumberFormat="1" applyBorder="1" applyAlignment="1">
      <alignment/>
    </xf>
    <xf numFmtId="0" fontId="0" fillId="6" borderId="24" xfId="0" applyNumberFormat="1" applyFill="1" applyBorder="1" applyAlignment="1">
      <alignment/>
    </xf>
    <xf numFmtId="0" fontId="0" fillId="0" borderId="26" xfId="0" applyBorder="1" applyAlignment="1">
      <alignment/>
    </xf>
    <xf numFmtId="0" fontId="0" fillId="0" borderId="27" xfId="0" applyNumberFormat="1" applyBorder="1" applyAlignment="1">
      <alignment/>
    </xf>
    <xf numFmtId="0" fontId="0" fillId="6" borderId="28" xfId="0" applyNumberFormat="1" applyFill="1" applyBorder="1" applyAlignment="1">
      <alignment/>
    </xf>
    <xf numFmtId="0" fontId="0" fillId="0" borderId="29" xfId="0" applyNumberFormat="1" applyBorder="1" applyAlignment="1">
      <alignment/>
    </xf>
    <xf numFmtId="0" fontId="0" fillId="6" borderId="26" xfId="0" applyNumberFormat="1" applyFill="1" applyBorder="1" applyAlignment="1">
      <alignment/>
    </xf>
    <xf numFmtId="0" fontId="0" fillId="4" borderId="28" xfId="0" applyNumberFormat="1" applyFill="1" applyBorder="1" applyAlignment="1">
      <alignment/>
    </xf>
    <xf numFmtId="164" fontId="0" fillId="0" borderId="16" xfId="0" applyNumberFormat="1" applyBorder="1" applyAlignment="1">
      <alignment/>
    </xf>
    <xf numFmtId="164" fontId="0" fillId="6" borderId="18" xfId="0" applyNumberFormat="1" applyFill="1" applyBorder="1" applyAlignment="1">
      <alignment/>
    </xf>
    <xf numFmtId="0" fontId="0" fillId="0" borderId="19" xfId="0" applyBorder="1" applyAlignment="1">
      <alignment/>
    </xf>
    <xf numFmtId="0" fontId="0" fillId="0" borderId="24" xfId="0" applyBorder="1" applyAlignment="1">
      <alignment/>
    </xf>
    <xf numFmtId="0" fontId="0" fillId="0" borderId="20" xfId="0" applyBorder="1" applyAlignment="1">
      <alignment/>
    </xf>
    <xf numFmtId="0" fontId="0" fillId="6" borderId="21" xfId="0" applyFill="1" applyBorder="1" applyAlignment="1">
      <alignment/>
    </xf>
    <xf numFmtId="0" fontId="1" fillId="0" borderId="30" xfId="0" applyFont="1" applyBorder="1" applyAlignment="1">
      <alignment/>
    </xf>
    <xf numFmtId="0" fontId="0" fillId="0" borderId="30" xfId="0" applyBorder="1" applyAlignment="1">
      <alignment/>
    </xf>
    <xf numFmtId="0" fontId="0" fillId="6" borderId="31" xfId="0" applyFill="1" applyBorder="1" applyAlignment="1">
      <alignment/>
    </xf>
    <xf numFmtId="0" fontId="0" fillId="0" borderId="32" xfId="0" applyBorder="1" applyAlignment="1">
      <alignment/>
    </xf>
    <xf numFmtId="0" fontId="0" fillId="6" borderId="32" xfId="0" applyFill="1" applyBorder="1" applyAlignment="1">
      <alignment/>
    </xf>
    <xf numFmtId="0" fontId="0" fillId="0" borderId="31" xfId="0" applyBorder="1" applyAlignment="1">
      <alignment/>
    </xf>
    <xf numFmtId="0" fontId="0" fillId="0" borderId="8" xfId="0" applyBorder="1" applyAlignment="1">
      <alignment/>
    </xf>
    <xf numFmtId="0" fontId="0" fillId="0" borderId="8" xfId="0" applyNumberFormat="1" applyBorder="1" applyAlignment="1">
      <alignment/>
    </xf>
    <xf numFmtId="11" fontId="0" fillId="0" borderId="8" xfId="0" applyNumberFormat="1" applyBorder="1" applyAlignment="1">
      <alignment/>
    </xf>
    <xf numFmtId="0" fontId="0" fillId="0" borderId="9" xfId="0" applyNumberFormat="1" applyBorder="1" applyAlignment="1">
      <alignment/>
    </xf>
    <xf numFmtId="0" fontId="0" fillId="0" borderId="9"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3" xfId="0" applyNumberFormat="1" applyBorder="1" applyAlignment="1">
      <alignment/>
    </xf>
    <xf numFmtId="0" fontId="0" fillId="0" borderId="16" xfId="0" applyBorder="1" applyAlignment="1">
      <alignment/>
    </xf>
    <xf numFmtId="0" fontId="0" fillId="0" borderId="18" xfId="0" applyBorder="1" applyAlignment="1">
      <alignment/>
    </xf>
    <xf numFmtId="0" fontId="0" fillId="0" borderId="21" xfId="0" applyBorder="1" applyAlignment="1">
      <alignment/>
    </xf>
    <xf numFmtId="0" fontId="0" fillId="4" borderId="0" xfId="0" applyFill="1" applyBorder="1" applyAlignment="1">
      <alignment/>
    </xf>
    <xf numFmtId="0" fontId="0" fillId="7" borderId="0" xfId="0" applyFill="1" applyAlignment="1">
      <alignment/>
    </xf>
    <xf numFmtId="0" fontId="2" fillId="4" borderId="0" xfId="0" applyFont="1" applyFill="1" applyAlignment="1">
      <alignment/>
    </xf>
    <xf numFmtId="0" fontId="2" fillId="0" borderId="0" xfId="0" applyFont="1" applyAlignment="1">
      <alignment/>
    </xf>
    <xf numFmtId="0" fontId="2" fillId="2" borderId="0" xfId="0" applyFont="1" applyFill="1" applyAlignment="1">
      <alignment/>
    </xf>
    <xf numFmtId="0" fontId="0" fillId="0" borderId="33" xfId="0" applyBorder="1" applyAlignment="1">
      <alignment/>
    </xf>
    <xf numFmtId="0" fontId="0" fillId="0" borderId="34" xfId="0" applyBorder="1" applyAlignment="1">
      <alignment/>
    </xf>
    <xf numFmtId="0" fontId="0" fillId="0" borderId="35" xfId="0" applyNumberFormat="1" applyBorder="1" applyAlignment="1">
      <alignment/>
    </xf>
    <xf numFmtId="0" fontId="0" fillId="0" borderId="36" xfId="0" applyNumberFormat="1" applyBorder="1" applyAlignment="1">
      <alignment/>
    </xf>
    <xf numFmtId="0" fontId="0" fillId="0" borderId="33" xfId="0" applyNumberFormat="1" applyBorder="1" applyAlignment="1">
      <alignment/>
    </xf>
    <xf numFmtId="0" fontId="0" fillId="0" borderId="35" xfId="0" applyBorder="1" applyAlignment="1">
      <alignment/>
    </xf>
    <xf numFmtId="0" fontId="0" fillId="8" borderId="0" xfId="0" applyFill="1" applyAlignment="1">
      <alignment/>
    </xf>
    <xf numFmtId="0" fontId="1" fillId="8" borderId="4" xfId="0" applyFont="1" applyFill="1" applyBorder="1" applyAlignment="1">
      <alignment/>
    </xf>
    <xf numFmtId="0" fontId="0" fillId="8" borderId="5" xfId="0" applyFill="1" applyBorder="1" applyAlignment="1">
      <alignment/>
    </xf>
    <xf numFmtId="0" fontId="1" fillId="8" borderId="30" xfId="0" applyFont="1" applyFill="1" applyBorder="1" applyAlignment="1">
      <alignment/>
    </xf>
    <xf numFmtId="0" fontId="0" fillId="8" borderId="30" xfId="0" applyFill="1" applyBorder="1" applyAlignment="1">
      <alignment/>
    </xf>
    <xf numFmtId="0" fontId="0" fillId="8" borderId="0" xfId="0" applyFill="1" applyBorder="1" applyAlignment="1">
      <alignment/>
    </xf>
    <xf numFmtId="0" fontId="0" fillId="8" borderId="6" xfId="0" applyFill="1" applyBorder="1" applyAlignment="1">
      <alignment/>
    </xf>
    <xf numFmtId="0" fontId="0" fillId="8" borderId="37" xfId="0" applyFill="1" applyBorder="1" applyAlignment="1">
      <alignment/>
    </xf>
    <xf numFmtId="0" fontId="0" fillId="8" borderId="32" xfId="0" applyFill="1" applyBorder="1" applyAlignment="1">
      <alignment/>
    </xf>
    <xf numFmtId="0" fontId="0" fillId="8" borderId="11" xfId="0" applyFill="1" applyBorder="1" applyAlignment="1">
      <alignment/>
    </xf>
    <xf numFmtId="0" fontId="0" fillId="8" borderId="23" xfId="0" applyFill="1" applyBorder="1" applyAlignment="1">
      <alignment/>
    </xf>
    <xf numFmtId="0" fontId="0" fillId="8" borderId="13" xfId="0" applyFill="1" applyBorder="1" applyAlignment="1">
      <alignment/>
    </xf>
    <xf numFmtId="0" fontId="0" fillId="8" borderId="4" xfId="0" applyFill="1" applyBorder="1" applyAlignment="1">
      <alignment/>
    </xf>
    <xf numFmtId="0" fontId="0" fillId="8" borderId="19" xfId="0" applyFill="1" applyBorder="1" applyAlignment="1">
      <alignment/>
    </xf>
    <xf numFmtId="0" fontId="0" fillId="8" borderId="20" xfId="0" applyFill="1" applyBorder="1" applyAlignment="1">
      <alignment/>
    </xf>
    <xf numFmtId="0" fontId="0" fillId="8" borderId="21" xfId="0" applyFill="1" applyBorder="1" applyAlignment="1">
      <alignment/>
    </xf>
    <xf numFmtId="0" fontId="0" fillId="8" borderId="22" xfId="0" applyNumberFormat="1" applyFill="1" applyBorder="1" applyAlignment="1">
      <alignment/>
    </xf>
    <xf numFmtId="0" fontId="0" fillId="8" borderId="20" xfId="0" applyNumberFormat="1" applyFill="1" applyBorder="1" applyAlignment="1">
      <alignment/>
    </xf>
    <xf numFmtId="0" fontId="0" fillId="8" borderId="2" xfId="0" applyFill="1" applyBorder="1" applyAlignment="1">
      <alignment/>
    </xf>
    <xf numFmtId="0" fontId="0" fillId="8" borderId="7" xfId="0" applyNumberFormat="1" applyFill="1" applyBorder="1" applyAlignment="1">
      <alignment/>
    </xf>
    <xf numFmtId="0" fontId="0" fillId="8" borderId="8" xfId="0" applyNumberFormat="1" applyFill="1" applyBorder="1" applyAlignment="1">
      <alignment/>
    </xf>
    <xf numFmtId="0" fontId="0" fillId="8" borderId="3" xfId="0" applyNumberFormat="1" applyFill="1" applyBorder="1" applyAlignment="1">
      <alignment/>
    </xf>
    <xf numFmtId="0" fontId="0" fillId="8" borderId="8" xfId="0" applyFill="1" applyBorder="1" applyAlignment="1">
      <alignment/>
    </xf>
    <xf numFmtId="0" fontId="0" fillId="8" borderId="10" xfId="0" applyNumberFormat="1" applyFill="1" applyBorder="1" applyAlignment="1">
      <alignment/>
    </xf>
    <xf numFmtId="0" fontId="0" fillId="8" borderId="9" xfId="0" applyNumberFormat="1" applyFill="1" applyBorder="1" applyAlignment="1">
      <alignment/>
    </xf>
    <xf numFmtId="0" fontId="0" fillId="8" borderId="24" xfId="0" applyFill="1" applyBorder="1" applyAlignment="1">
      <alignment/>
    </xf>
    <xf numFmtId="0" fontId="0" fillId="8" borderId="9" xfId="0" applyFill="1" applyBorder="1" applyAlignment="1">
      <alignment/>
    </xf>
    <xf numFmtId="49" fontId="0" fillId="8" borderId="19" xfId="0" applyNumberFormat="1" applyFill="1" applyBorder="1" applyAlignment="1">
      <alignment/>
    </xf>
    <xf numFmtId="164" fontId="0" fillId="8" borderId="16" xfId="0" applyNumberFormat="1" applyFill="1" applyBorder="1" applyAlignment="1">
      <alignment/>
    </xf>
    <xf numFmtId="164" fontId="0" fillId="8" borderId="18" xfId="0" applyNumberFormat="1" applyFill="1" applyBorder="1" applyAlignment="1">
      <alignment/>
    </xf>
    <xf numFmtId="0" fontId="0" fillId="8" borderId="15" xfId="0" applyFill="1" applyBorder="1" applyAlignment="1">
      <alignment/>
    </xf>
    <xf numFmtId="0" fontId="0" fillId="8" borderId="18" xfId="0" applyFill="1" applyBorder="1" applyAlignment="1">
      <alignment/>
    </xf>
    <xf numFmtId="49" fontId="0" fillId="8" borderId="2" xfId="0" applyNumberFormat="1" applyFill="1" applyBorder="1" applyAlignment="1">
      <alignment/>
    </xf>
    <xf numFmtId="49" fontId="0" fillId="8" borderId="11" xfId="0" applyNumberFormat="1" applyFill="1" applyBorder="1" applyAlignment="1">
      <alignment/>
    </xf>
    <xf numFmtId="0" fontId="0" fillId="8" borderId="12" xfId="0" applyNumberFormat="1" applyFill="1" applyBorder="1" applyAlignment="1">
      <alignment/>
    </xf>
    <xf numFmtId="0" fontId="0" fillId="8" borderId="13" xfId="0" applyNumberFormat="1" applyFill="1" applyBorder="1" applyAlignment="1">
      <alignment/>
    </xf>
    <xf numFmtId="0" fontId="0" fillId="8" borderId="14" xfId="0" applyNumberFormat="1" applyFill="1" applyBorder="1" applyAlignment="1">
      <alignment/>
    </xf>
    <xf numFmtId="0" fontId="0" fillId="8" borderId="38" xfId="0" applyFill="1" applyBorder="1" applyAlignment="1">
      <alignment/>
    </xf>
    <xf numFmtId="0" fontId="0" fillId="8" borderId="39" xfId="0" applyFill="1" applyBorder="1" applyAlignment="1">
      <alignment/>
    </xf>
    <xf numFmtId="0" fontId="0" fillId="8" borderId="40" xfId="0" applyNumberFormat="1" applyFill="1" applyBorder="1" applyAlignment="1">
      <alignment/>
    </xf>
    <xf numFmtId="0" fontId="0" fillId="8" borderId="41" xfId="0" applyNumberFormat="1" applyFill="1" applyBorder="1" applyAlignment="1">
      <alignment/>
    </xf>
    <xf numFmtId="0" fontId="0" fillId="8" borderId="42" xfId="0" applyNumberFormat="1" applyFill="1" applyBorder="1" applyAlignment="1">
      <alignment/>
    </xf>
    <xf numFmtId="164" fontId="0" fillId="8" borderId="20" xfId="0" applyNumberFormat="1" applyFill="1" applyBorder="1" applyAlignment="1">
      <alignment/>
    </xf>
    <xf numFmtId="164" fontId="0" fillId="8" borderId="21" xfId="0" applyNumberFormat="1" applyFill="1" applyBorder="1" applyAlignment="1">
      <alignment/>
    </xf>
    <xf numFmtId="0" fontId="0" fillId="8" borderId="25" xfId="0" applyNumberFormat="1" applyFill="1" applyBorder="1" applyAlignment="1">
      <alignment/>
    </xf>
  </cellXfs>
  <cellStyles count="6">
    <cellStyle name="Normal" xfId="0"/>
    <cellStyle name="Comma" xfId="15"/>
    <cellStyle name="Comma [0]" xfId="16"/>
    <cellStyle name="Currency" xfId="17"/>
    <cellStyle name="Currency [0]" xfId="18"/>
    <cellStyle name="Percent" xfId="19"/>
  </cellStyles>
  <dxfs count="4">
    <dxf>
      <fill>
        <patternFill>
          <bgColor rgb="FFFF0000"/>
        </patternFill>
      </fill>
      <border/>
    </dxf>
    <dxf>
      <fill>
        <patternFill>
          <bgColor rgb="FF99CC00"/>
        </patternFill>
      </fill>
      <border/>
    </dxf>
    <dxf>
      <font>
        <color rgb="FFFFFFFF"/>
      </font>
      <fill>
        <patternFill>
          <bgColor rgb="FFFFFFFF"/>
        </patternFill>
      </fill>
      <border/>
    </dxf>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J247"/>
  <sheetViews>
    <sheetView workbookViewId="0" topLeftCell="A70">
      <selection activeCell="J94" sqref="J94"/>
    </sheetView>
  </sheetViews>
  <sheetFormatPr defaultColWidth="9.140625" defaultRowHeight="12.75"/>
  <sheetData>
    <row r="1" ht="12.75">
      <c r="A1" s="1" t="s">
        <v>1707</v>
      </c>
    </row>
    <row r="2" ht="12.75">
      <c r="A2" s="3" t="s">
        <v>1709</v>
      </c>
    </row>
    <row r="5" ht="12.75">
      <c r="A5" t="s">
        <v>1581</v>
      </c>
    </row>
    <row r="6" spans="1:36" s="6" customFormat="1" ht="12.75">
      <c r="A6" s="6" t="s">
        <v>1573</v>
      </c>
      <c r="H6" s="6" t="s">
        <v>1574</v>
      </c>
      <c r="O6" s="6" t="s">
        <v>1575</v>
      </c>
      <c r="V6" s="6" t="s">
        <v>1617</v>
      </c>
      <c r="AC6" s="6" t="s">
        <v>1644</v>
      </c>
      <c r="AJ6" s="6" t="s">
        <v>1671</v>
      </c>
    </row>
    <row r="8" spans="1:36" ht="12.75">
      <c r="A8" t="s">
        <v>1543</v>
      </c>
      <c r="H8" t="s">
        <v>1543</v>
      </c>
      <c r="O8" t="s">
        <v>1543</v>
      </c>
      <c r="V8" t="s">
        <v>1611</v>
      </c>
      <c r="AC8" t="s">
        <v>1611</v>
      </c>
      <c r="AJ8" t="s">
        <v>1611</v>
      </c>
    </row>
    <row r="10" spans="1:36" ht="12.75">
      <c r="A10" t="s">
        <v>1544</v>
      </c>
      <c r="H10" t="s">
        <v>1544</v>
      </c>
      <c r="O10" t="s">
        <v>1544</v>
      </c>
      <c r="V10" t="s">
        <v>1544</v>
      </c>
      <c r="AC10" t="s">
        <v>1544</v>
      </c>
      <c r="AJ10" t="s">
        <v>1544</v>
      </c>
    </row>
    <row r="11" spans="1:36" ht="12.75">
      <c r="A11" t="s">
        <v>1545</v>
      </c>
      <c r="H11" t="s">
        <v>1710</v>
      </c>
      <c r="O11" t="s">
        <v>1576</v>
      </c>
      <c r="V11" t="s">
        <v>1612</v>
      </c>
      <c r="AC11" t="s">
        <v>1645</v>
      </c>
      <c r="AJ11" t="s">
        <v>1672</v>
      </c>
    </row>
    <row r="12" spans="1:36" ht="12.75">
      <c r="A12" t="s">
        <v>1546</v>
      </c>
      <c r="H12" t="s">
        <v>1711</v>
      </c>
      <c r="O12" t="s">
        <v>1577</v>
      </c>
      <c r="V12" s="3" t="s">
        <v>1613</v>
      </c>
      <c r="AC12" t="s">
        <v>1646</v>
      </c>
      <c r="AJ12" t="s">
        <v>1673</v>
      </c>
    </row>
    <row r="13" spans="1:36" ht="12.75">
      <c r="A13" t="s">
        <v>1547</v>
      </c>
      <c r="H13" t="s">
        <v>1712</v>
      </c>
      <c r="O13" t="s">
        <v>1578</v>
      </c>
      <c r="V13" s="2" t="s">
        <v>1614</v>
      </c>
      <c r="AC13" s="3" t="s">
        <v>1647</v>
      </c>
      <c r="AJ13" t="s">
        <v>1674</v>
      </c>
    </row>
    <row r="14" spans="1:36" ht="12.75">
      <c r="A14" t="s">
        <v>1548</v>
      </c>
      <c r="H14" t="s">
        <v>1713</v>
      </c>
      <c r="O14" t="s">
        <v>1579</v>
      </c>
      <c r="V14" t="s">
        <v>1615</v>
      </c>
      <c r="AC14" t="s">
        <v>1648</v>
      </c>
      <c r="AJ14" t="s">
        <v>1675</v>
      </c>
    </row>
    <row r="15" spans="1:36" ht="12.75">
      <c r="A15" t="s">
        <v>1549</v>
      </c>
      <c r="H15" t="s">
        <v>1714</v>
      </c>
      <c r="O15" t="s">
        <v>1580</v>
      </c>
      <c r="V15" t="s">
        <v>1616</v>
      </c>
      <c r="AC15" t="s">
        <v>1649</v>
      </c>
      <c r="AJ15" t="s">
        <v>1676</v>
      </c>
    </row>
    <row r="18" s="4" customFormat="1" ht="12.75">
      <c r="A18" s="4" t="s">
        <v>1738</v>
      </c>
    </row>
    <row r="19" spans="8:22" ht="12.75">
      <c r="H19" t="s">
        <v>1741</v>
      </c>
      <c r="V19" t="s">
        <v>1739</v>
      </c>
    </row>
    <row r="20" spans="1:15" ht="12.75">
      <c r="A20" t="s">
        <v>1708</v>
      </c>
      <c r="O20" t="s">
        <v>1740</v>
      </c>
    </row>
    <row r="21" ht="12.75">
      <c r="O21" t="s">
        <v>1542</v>
      </c>
    </row>
    <row r="23" spans="1:36" ht="12.75">
      <c r="A23" t="s">
        <v>1550</v>
      </c>
      <c r="H23" t="s">
        <v>1550</v>
      </c>
      <c r="O23" t="s">
        <v>1550</v>
      </c>
      <c r="V23" t="s">
        <v>1550</v>
      </c>
      <c r="AC23" t="s">
        <v>1550</v>
      </c>
      <c r="AJ23" t="s">
        <v>1550</v>
      </c>
    </row>
    <row r="24" spans="1:36" ht="12.75">
      <c r="A24" t="s">
        <v>1551</v>
      </c>
      <c r="H24" t="s">
        <v>1715</v>
      </c>
      <c r="O24" t="s">
        <v>1582</v>
      </c>
      <c r="V24" t="s">
        <v>1618</v>
      </c>
      <c r="AC24" t="s">
        <v>1650</v>
      </c>
      <c r="AJ24" t="s">
        <v>1677</v>
      </c>
    </row>
    <row r="26" spans="1:36" ht="12.75">
      <c r="A26" t="s">
        <v>1552</v>
      </c>
      <c r="H26" t="s">
        <v>1583</v>
      </c>
      <c r="O26" t="s">
        <v>1583</v>
      </c>
      <c r="V26" t="s">
        <v>1619</v>
      </c>
      <c r="AC26" t="s">
        <v>1651</v>
      </c>
      <c r="AJ26" t="s">
        <v>1678</v>
      </c>
    </row>
    <row r="27" spans="1:36" ht="12.75">
      <c r="A27" t="s">
        <v>1553</v>
      </c>
      <c r="H27" t="s">
        <v>1716</v>
      </c>
      <c r="O27" t="s">
        <v>1584</v>
      </c>
      <c r="V27" t="s">
        <v>1620</v>
      </c>
      <c r="AC27" t="s">
        <v>1652</v>
      </c>
      <c r="AJ27" t="s">
        <v>1679</v>
      </c>
    </row>
    <row r="28" spans="1:36" ht="12.75">
      <c r="A28" t="s">
        <v>1554</v>
      </c>
      <c r="H28" t="s">
        <v>1717</v>
      </c>
      <c r="O28" t="s">
        <v>1585</v>
      </c>
      <c r="V28" t="s">
        <v>1621</v>
      </c>
      <c r="AC28" t="s">
        <v>1653</v>
      </c>
      <c r="AJ28" t="s">
        <v>1680</v>
      </c>
    </row>
    <row r="29" spans="1:36" ht="12.75">
      <c r="A29" t="s">
        <v>1555</v>
      </c>
      <c r="H29" t="s">
        <v>1718</v>
      </c>
      <c r="O29" t="s">
        <v>1586</v>
      </c>
      <c r="V29" t="s">
        <v>1622</v>
      </c>
      <c r="AC29" s="1" t="s">
        <v>1654</v>
      </c>
      <c r="AJ29" t="s">
        <v>1681</v>
      </c>
    </row>
    <row r="30" spans="1:36" ht="12.75">
      <c r="A30" t="s">
        <v>1556</v>
      </c>
      <c r="H30" t="s">
        <v>1719</v>
      </c>
      <c r="O30" t="s">
        <v>1587</v>
      </c>
      <c r="V30" t="s">
        <v>1623</v>
      </c>
      <c r="AC30" t="s">
        <v>1655</v>
      </c>
      <c r="AJ30" t="s">
        <v>1682</v>
      </c>
    </row>
    <row r="31" spans="1:36" ht="12.75">
      <c r="A31" t="s">
        <v>1557</v>
      </c>
      <c r="H31" s="1" t="s">
        <v>1720</v>
      </c>
      <c r="O31" t="s">
        <v>1588</v>
      </c>
      <c r="V31" t="s">
        <v>1624</v>
      </c>
      <c r="AC31" t="s">
        <v>1656</v>
      </c>
      <c r="AJ31" t="s">
        <v>1683</v>
      </c>
    </row>
    <row r="32" spans="1:36" ht="12.75">
      <c r="A32" t="s">
        <v>1558</v>
      </c>
      <c r="H32" t="s">
        <v>1721</v>
      </c>
      <c r="O32" t="s">
        <v>1589</v>
      </c>
      <c r="V32" t="s">
        <v>1625</v>
      </c>
      <c r="AC32" t="s">
        <v>1657</v>
      </c>
      <c r="AJ32" t="s">
        <v>1684</v>
      </c>
    </row>
    <row r="33" spans="1:36" ht="12.75">
      <c r="A33" t="s">
        <v>1559</v>
      </c>
      <c r="H33" t="s">
        <v>1722</v>
      </c>
      <c r="O33" t="s">
        <v>1590</v>
      </c>
      <c r="V33" t="s">
        <v>1626</v>
      </c>
      <c r="AC33" t="s">
        <v>1658</v>
      </c>
      <c r="AJ33" t="s">
        <v>1685</v>
      </c>
    </row>
    <row r="34" spans="1:36" ht="12.75">
      <c r="A34" t="s">
        <v>1560</v>
      </c>
      <c r="H34" t="s">
        <v>1723</v>
      </c>
      <c r="O34" t="s">
        <v>1591</v>
      </c>
      <c r="V34" s="5" t="s">
        <v>1627</v>
      </c>
      <c r="W34" s="5"/>
      <c r="AA34" s="5"/>
      <c r="AC34" t="s">
        <v>1659</v>
      </c>
      <c r="AJ34" t="s">
        <v>1686</v>
      </c>
    </row>
    <row r="35" spans="1:36" ht="12.75">
      <c r="A35" t="s">
        <v>1561</v>
      </c>
      <c r="H35" s="1" t="s">
        <v>1724</v>
      </c>
      <c r="O35" t="s">
        <v>1592</v>
      </c>
      <c r="V35" t="s">
        <v>1628</v>
      </c>
      <c r="AC35" t="s">
        <v>1660</v>
      </c>
      <c r="AJ35" t="s">
        <v>1687</v>
      </c>
    </row>
    <row r="36" spans="1:36" ht="12.75">
      <c r="A36" t="s">
        <v>1562</v>
      </c>
      <c r="H36" t="s">
        <v>1725</v>
      </c>
      <c r="O36" t="s">
        <v>1593</v>
      </c>
      <c r="V36" t="s">
        <v>1629</v>
      </c>
      <c r="AC36" t="s">
        <v>1661</v>
      </c>
      <c r="AJ36" t="s">
        <v>1688</v>
      </c>
    </row>
    <row r="37" spans="1:36" ht="12.75">
      <c r="A37" t="s">
        <v>1563</v>
      </c>
      <c r="H37" t="s">
        <v>1726</v>
      </c>
      <c r="O37" t="s">
        <v>1594</v>
      </c>
      <c r="V37" t="s">
        <v>1630</v>
      </c>
      <c r="AC37" t="s">
        <v>1662</v>
      </c>
      <c r="AJ37" t="s">
        <v>1689</v>
      </c>
    </row>
    <row r="38" spans="1:36" ht="12.75">
      <c r="A38" s="1" t="s">
        <v>1564</v>
      </c>
      <c r="H38" t="s">
        <v>1727</v>
      </c>
      <c r="O38" t="s">
        <v>1595</v>
      </c>
      <c r="V38" t="s">
        <v>1631</v>
      </c>
      <c r="AC38" t="s">
        <v>1663</v>
      </c>
      <c r="AJ38" t="s">
        <v>1690</v>
      </c>
    </row>
    <row r="39" spans="1:36" ht="12.75">
      <c r="A39" t="s">
        <v>1565</v>
      </c>
      <c r="H39" t="s">
        <v>1728</v>
      </c>
      <c r="O39" t="s">
        <v>1596</v>
      </c>
      <c r="V39" t="s">
        <v>1632</v>
      </c>
      <c r="AC39" t="s">
        <v>1664</v>
      </c>
      <c r="AJ39" t="s">
        <v>1691</v>
      </c>
    </row>
    <row r="40" spans="1:36" ht="12.75">
      <c r="A40" t="s">
        <v>1566</v>
      </c>
      <c r="H40" t="s">
        <v>1729</v>
      </c>
      <c r="O40" t="s">
        <v>1597</v>
      </c>
      <c r="V40" t="s">
        <v>1633</v>
      </c>
      <c r="AC40" t="s">
        <v>1665</v>
      </c>
      <c r="AJ40" t="s">
        <v>1692</v>
      </c>
    </row>
    <row r="41" spans="1:36" ht="12.75">
      <c r="A41" t="s">
        <v>1567</v>
      </c>
      <c r="G41" s="2"/>
      <c r="H41" t="s">
        <v>1730</v>
      </c>
      <c r="O41" t="s">
        <v>1598</v>
      </c>
      <c r="T41" s="3"/>
      <c r="V41" t="s">
        <v>1634</v>
      </c>
      <c r="AC41" t="s">
        <v>1666</v>
      </c>
      <c r="AJ41" t="s">
        <v>1693</v>
      </c>
    </row>
    <row r="42" spans="1:36" ht="12.75">
      <c r="A42" t="s">
        <v>1568</v>
      </c>
      <c r="H42" t="s">
        <v>1731</v>
      </c>
      <c r="O42" t="s">
        <v>1599</v>
      </c>
      <c r="V42" t="s">
        <v>1635</v>
      </c>
      <c r="AC42" t="s">
        <v>1667</v>
      </c>
      <c r="AJ42" t="s">
        <v>1694</v>
      </c>
    </row>
    <row r="43" spans="1:36" ht="12.75">
      <c r="A43" t="s">
        <v>1569</v>
      </c>
      <c r="H43" s="1" t="s">
        <v>1732</v>
      </c>
      <c r="O43" t="s">
        <v>1600</v>
      </c>
      <c r="V43" t="s">
        <v>1636</v>
      </c>
      <c r="AC43" t="s">
        <v>1668</v>
      </c>
      <c r="AJ43" t="s">
        <v>1695</v>
      </c>
    </row>
    <row r="44" spans="1:36" ht="12.75">
      <c r="A44" t="s">
        <v>1570</v>
      </c>
      <c r="H44" t="s">
        <v>1733</v>
      </c>
      <c r="O44" t="s">
        <v>1601</v>
      </c>
      <c r="V44" t="s">
        <v>1637</v>
      </c>
      <c r="AC44" s="1" t="s">
        <v>1669</v>
      </c>
      <c r="AJ44" t="s">
        <v>1696</v>
      </c>
    </row>
    <row r="45" spans="1:36" ht="12.75">
      <c r="A45" s="1" t="s">
        <v>1571</v>
      </c>
      <c r="H45" t="s">
        <v>1734</v>
      </c>
      <c r="O45" t="s">
        <v>1602</v>
      </c>
      <c r="V45" t="s">
        <v>1638</v>
      </c>
      <c r="AC45" s="1" t="s">
        <v>1670</v>
      </c>
      <c r="AJ45" t="s">
        <v>1697</v>
      </c>
    </row>
    <row r="46" spans="1:36" ht="12.75">
      <c r="A46" t="s">
        <v>1572</v>
      </c>
      <c r="H46" t="s">
        <v>1735</v>
      </c>
      <c r="O46" t="s">
        <v>1603</v>
      </c>
      <c r="V46" t="s">
        <v>1639</v>
      </c>
      <c r="AJ46" t="s">
        <v>1698</v>
      </c>
    </row>
    <row r="47" spans="8:36" ht="12.75">
      <c r="H47" t="s">
        <v>1736</v>
      </c>
      <c r="O47" t="s">
        <v>1604</v>
      </c>
      <c r="V47" t="s">
        <v>1640</v>
      </c>
      <c r="AJ47" t="s">
        <v>1699</v>
      </c>
    </row>
    <row r="48" spans="8:36" ht="12.75">
      <c r="H48" t="s">
        <v>1737</v>
      </c>
      <c r="O48" t="s">
        <v>1605</v>
      </c>
      <c r="V48" t="s">
        <v>1641</v>
      </c>
      <c r="AJ48" t="s">
        <v>1700</v>
      </c>
    </row>
    <row r="49" spans="15:36" ht="12.75">
      <c r="O49" t="s">
        <v>1606</v>
      </c>
      <c r="V49" t="s">
        <v>1642</v>
      </c>
      <c r="AJ49" t="s">
        <v>1701</v>
      </c>
    </row>
    <row r="50" spans="15:36" ht="12.75">
      <c r="O50" t="s">
        <v>1607</v>
      </c>
      <c r="V50" t="s">
        <v>1643</v>
      </c>
      <c r="AJ50" t="s">
        <v>1702</v>
      </c>
    </row>
    <row r="51" spans="15:36" ht="12.75">
      <c r="O51" t="s">
        <v>1608</v>
      </c>
      <c r="AJ51" t="s">
        <v>1703</v>
      </c>
    </row>
    <row r="52" spans="15:36" ht="12.75">
      <c r="O52" t="s">
        <v>1609</v>
      </c>
      <c r="AJ52" t="s">
        <v>1704</v>
      </c>
    </row>
    <row r="53" spans="15:36" ht="12.75">
      <c r="O53" t="s">
        <v>1610</v>
      </c>
      <c r="AJ53" t="s">
        <v>1705</v>
      </c>
    </row>
    <row r="54" spans="1:36" ht="12.75">
      <c r="A54" t="s">
        <v>1748</v>
      </c>
      <c r="AJ54" t="s">
        <v>1706</v>
      </c>
    </row>
    <row r="55" spans="1:36" s="6" customFormat="1" ht="12.75">
      <c r="A55" s="6" t="s">
        <v>1573</v>
      </c>
      <c r="H55" s="6" t="s">
        <v>1574</v>
      </c>
      <c r="O55" s="6" t="s">
        <v>1575</v>
      </c>
      <c r="V55" s="6" t="s">
        <v>1617</v>
      </c>
      <c r="AC55" s="6" t="s">
        <v>1644</v>
      </c>
      <c r="AJ55" s="6" t="s">
        <v>1671</v>
      </c>
    </row>
    <row r="56" ht="12.75">
      <c r="V56" t="s">
        <v>1840</v>
      </c>
    </row>
    <row r="58" spans="1:36" ht="12.75">
      <c r="A58" t="s">
        <v>1742</v>
      </c>
      <c r="H58" t="s">
        <v>1742</v>
      </c>
      <c r="O58" t="s">
        <v>1742</v>
      </c>
      <c r="AC58" t="s">
        <v>1833</v>
      </c>
      <c r="AJ58" t="s">
        <v>1833</v>
      </c>
    </row>
    <row r="60" spans="1:36" ht="12.75">
      <c r="A60" t="s">
        <v>1544</v>
      </c>
      <c r="H60" t="s">
        <v>1544</v>
      </c>
      <c r="O60" t="s">
        <v>1544</v>
      </c>
      <c r="V60" t="s">
        <v>885</v>
      </c>
      <c r="AC60" t="s">
        <v>1544</v>
      </c>
      <c r="AJ60" t="s">
        <v>1544</v>
      </c>
    </row>
    <row r="61" spans="1:36" ht="12.75">
      <c r="A61" t="s">
        <v>1773</v>
      </c>
      <c r="H61" t="s">
        <v>1743</v>
      </c>
      <c r="O61" t="s">
        <v>1799</v>
      </c>
      <c r="V61" s="1" t="s">
        <v>881</v>
      </c>
      <c r="AC61" t="s">
        <v>856</v>
      </c>
      <c r="AJ61" t="s">
        <v>1834</v>
      </c>
    </row>
    <row r="62" spans="1:36" ht="12.75">
      <c r="A62" t="s">
        <v>1774</v>
      </c>
      <c r="H62" t="s">
        <v>1744</v>
      </c>
      <c r="O62" t="s">
        <v>1800</v>
      </c>
      <c r="V62" s="1" t="s">
        <v>882</v>
      </c>
      <c r="AC62" t="s">
        <v>857</v>
      </c>
      <c r="AJ62" t="s">
        <v>1835</v>
      </c>
    </row>
    <row r="63" spans="1:36" ht="12.75">
      <c r="A63" t="s">
        <v>1775</v>
      </c>
      <c r="E63" s="3"/>
      <c r="H63" t="s">
        <v>1745</v>
      </c>
      <c r="O63" t="s">
        <v>1801</v>
      </c>
      <c r="V63" s="1" t="s">
        <v>883</v>
      </c>
      <c r="AC63" t="s">
        <v>858</v>
      </c>
      <c r="AJ63" t="s">
        <v>1836</v>
      </c>
    </row>
    <row r="64" spans="1:36" ht="12.75">
      <c r="A64" t="s">
        <v>1776</v>
      </c>
      <c r="H64" t="s">
        <v>1746</v>
      </c>
      <c r="O64" t="s">
        <v>1802</v>
      </c>
      <c r="V64" s="1" t="s">
        <v>884</v>
      </c>
      <c r="AC64" t="s">
        <v>859</v>
      </c>
      <c r="AJ64" t="s">
        <v>1837</v>
      </c>
    </row>
    <row r="65" spans="1:36" ht="12.75">
      <c r="A65" t="s">
        <v>1777</v>
      </c>
      <c r="D65" s="3"/>
      <c r="H65" t="s">
        <v>1747</v>
      </c>
      <c r="O65" t="s">
        <v>1803</v>
      </c>
      <c r="AC65" t="s">
        <v>860</v>
      </c>
      <c r="AJ65" t="s">
        <v>1838</v>
      </c>
    </row>
    <row r="66" spans="29:36" ht="12.75">
      <c r="AC66" t="s">
        <v>1839</v>
      </c>
      <c r="AJ66" t="s">
        <v>1839</v>
      </c>
    </row>
    <row r="68" spans="29:36" ht="12.75">
      <c r="AC68" t="s">
        <v>1550</v>
      </c>
      <c r="AJ68" t="s">
        <v>1550</v>
      </c>
    </row>
    <row r="69" spans="1:36" ht="12.75">
      <c r="A69" t="s">
        <v>1550</v>
      </c>
      <c r="H69" t="s">
        <v>1550</v>
      </c>
      <c r="O69" t="s">
        <v>1550</v>
      </c>
      <c r="AC69" t="s">
        <v>861</v>
      </c>
      <c r="AJ69" t="s">
        <v>1841</v>
      </c>
    </row>
    <row r="70" spans="1:15" ht="12.75">
      <c r="A70" t="s">
        <v>1778</v>
      </c>
      <c r="H70" t="s">
        <v>1749</v>
      </c>
      <c r="O70" t="s">
        <v>1804</v>
      </c>
    </row>
    <row r="71" spans="29:36" ht="12.75">
      <c r="AC71" t="s">
        <v>862</v>
      </c>
      <c r="AJ71" t="s">
        <v>1842</v>
      </c>
    </row>
    <row r="72" spans="1:36" ht="12.75">
      <c r="A72" t="s">
        <v>1619</v>
      </c>
      <c r="H72" t="s">
        <v>1750</v>
      </c>
      <c r="O72" t="s">
        <v>1805</v>
      </c>
      <c r="AC72" t="s">
        <v>863</v>
      </c>
      <c r="AJ72" t="s">
        <v>1843</v>
      </c>
    </row>
    <row r="73" spans="1:36" ht="12.75">
      <c r="A73" t="s">
        <v>1779</v>
      </c>
      <c r="H73" t="s">
        <v>1751</v>
      </c>
      <c r="O73" t="s">
        <v>1806</v>
      </c>
      <c r="AC73" t="s">
        <v>864</v>
      </c>
      <c r="AJ73" t="s">
        <v>1844</v>
      </c>
    </row>
    <row r="74" spans="1:36" ht="12.75">
      <c r="A74" t="s">
        <v>1780</v>
      </c>
      <c r="H74" t="s">
        <v>1752</v>
      </c>
      <c r="O74" t="s">
        <v>1807</v>
      </c>
      <c r="AC74" t="s">
        <v>865</v>
      </c>
      <c r="AJ74" t="s">
        <v>1845</v>
      </c>
    </row>
    <row r="75" spans="1:36" ht="12.75">
      <c r="A75" t="s">
        <v>1781</v>
      </c>
      <c r="H75" t="s">
        <v>1753</v>
      </c>
      <c r="O75" t="s">
        <v>1808</v>
      </c>
      <c r="AC75" t="s">
        <v>866</v>
      </c>
      <c r="AJ75" t="s">
        <v>1846</v>
      </c>
    </row>
    <row r="76" spans="1:36" ht="12.75">
      <c r="A76" t="s">
        <v>1782</v>
      </c>
      <c r="H76" t="s">
        <v>1754</v>
      </c>
      <c r="O76" t="s">
        <v>1809</v>
      </c>
      <c r="AC76" t="s">
        <v>867</v>
      </c>
      <c r="AJ76" t="s">
        <v>1847</v>
      </c>
    </row>
    <row r="77" spans="1:36" ht="12.75">
      <c r="A77" t="s">
        <v>1783</v>
      </c>
      <c r="H77" t="s">
        <v>1755</v>
      </c>
      <c r="O77" t="s">
        <v>1810</v>
      </c>
      <c r="AC77" t="s">
        <v>868</v>
      </c>
      <c r="AJ77" t="s">
        <v>1848</v>
      </c>
    </row>
    <row r="78" spans="1:36" ht="12.75">
      <c r="A78" t="s">
        <v>1784</v>
      </c>
      <c r="H78" t="s">
        <v>1756</v>
      </c>
      <c r="O78" t="s">
        <v>1811</v>
      </c>
      <c r="AC78" t="s">
        <v>869</v>
      </c>
      <c r="AJ78" t="s">
        <v>1849</v>
      </c>
    </row>
    <row r="79" spans="1:36" ht="12.75">
      <c r="A79" t="s">
        <v>1785</v>
      </c>
      <c r="H79" t="s">
        <v>1757</v>
      </c>
      <c r="O79" t="s">
        <v>1812</v>
      </c>
      <c r="AC79" t="s">
        <v>870</v>
      </c>
      <c r="AJ79" t="s">
        <v>1850</v>
      </c>
    </row>
    <row r="80" spans="1:36" ht="12.75">
      <c r="A80" t="s">
        <v>1786</v>
      </c>
      <c r="H80" t="s">
        <v>1758</v>
      </c>
      <c r="O80" t="s">
        <v>1813</v>
      </c>
      <c r="AC80" t="s">
        <v>871</v>
      </c>
      <c r="AJ80" t="s">
        <v>1851</v>
      </c>
    </row>
    <row r="81" spans="1:36" ht="12.75">
      <c r="A81" t="s">
        <v>1787</v>
      </c>
      <c r="H81" t="s">
        <v>1759</v>
      </c>
      <c r="O81" t="s">
        <v>1814</v>
      </c>
      <c r="AC81" t="s">
        <v>872</v>
      </c>
      <c r="AJ81" t="s">
        <v>1852</v>
      </c>
    </row>
    <row r="82" spans="1:36" ht="12.75">
      <c r="A82" t="s">
        <v>1788</v>
      </c>
      <c r="H82" t="s">
        <v>1760</v>
      </c>
      <c r="O82" t="s">
        <v>1815</v>
      </c>
      <c r="AC82" t="s">
        <v>873</v>
      </c>
      <c r="AJ82" t="s">
        <v>1853</v>
      </c>
    </row>
    <row r="83" spans="1:36" ht="12.75">
      <c r="A83" t="s">
        <v>1789</v>
      </c>
      <c r="H83" t="s">
        <v>1761</v>
      </c>
      <c r="O83" t="s">
        <v>1816</v>
      </c>
      <c r="AC83" t="s">
        <v>874</v>
      </c>
      <c r="AJ83" t="s">
        <v>1854</v>
      </c>
    </row>
    <row r="84" spans="1:36" ht="12.75">
      <c r="A84" t="s">
        <v>1790</v>
      </c>
      <c r="D84" s="1"/>
      <c r="H84" t="s">
        <v>1762</v>
      </c>
      <c r="O84" t="s">
        <v>1817</v>
      </c>
      <c r="AC84" t="s">
        <v>875</v>
      </c>
      <c r="AJ84" t="s">
        <v>1855</v>
      </c>
    </row>
    <row r="85" spans="1:36" ht="12.75">
      <c r="A85" t="s">
        <v>1791</v>
      </c>
      <c r="H85" t="s">
        <v>1763</v>
      </c>
      <c r="O85" t="s">
        <v>1818</v>
      </c>
      <c r="AC85" t="s">
        <v>876</v>
      </c>
      <c r="AJ85" t="s">
        <v>1856</v>
      </c>
    </row>
    <row r="86" spans="1:36" ht="12.75">
      <c r="A86" t="s">
        <v>1792</v>
      </c>
      <c r="H86" t="s">
        <v>1764</v>
      </c>
      <c r="O86" t="s">
        <v>1819</v>
      </c>
      <c r="AC86" t="s">
        <v>877</v>
      </c>
      <c r="AJ86" t="s">
        <v>1857</v>
      </c>
    </row>
    <row r="87" spans="1:36" ht="12.75">
      <c r="A87" t="s">
        <v>1793</v>
      </c>
      <c r="H87" t="s">
        <v>1765</v>
      </c>
      <c r="K87" s="1"/>
      <c r="O87" t="s">
        <v>1820</v>
      </c>
      <c r="T87" s="3"/>
      <c r="AC87" t="s">
        <v>878</v>
      </c>
      <c r="AJ87" t="s">
        <v>1858</v>
      </c>
    </row>
    <row r="88" spans="1:36" ht="12.75">
      <c r="A88" t="s">
        <v>1794</v>
      </c>
      <c r="H88" t="s">
        <v>1766</v>
      </c>
      <c r="O88" t="s">
        <v>1821</v>
      </c>
      <c r="T88" s="3"/>
      <c r="AC88" t="s">
        <v>879</v>
      </c>
      <c r="AJ88" t="s">
        <v>1859</v>
      </c>
    </row>
    <row r="89" spans="1:36" ht="12.75">
      <c r="A89" t="s">
        <v>1795</v>
      </c>
      <c r="H89" t="s">
        <v>1767</v>
      </c>
      <c r="K89" s="1"/>
      <c r="O89" t="s">
        <v>1822</v>
      </c>
      <c r="AC89" t="s">
        <v>880</v>
      </c>
      <c r="AJ89" t="s">
        <v>1860</v>
      </c>
    </row>
    <row r="90" spans="1:36" ht="12.75">
      <c r="A90" t="s">
        <v>1796</v>
      </c>
      <c r="D90" s="1"/>
      <c r="H90" t="s">
        <v>1768</v>
      </c>
      <c r="O90" t="s">
        <v>1823</v>
      </c>
      <c r="AJ90" t="s">
        <v>1861</v>
      </c>
    </row>
    <row r="91" spans="1:36" ht="12.75">
      <c r="A91" t="s">
        <v>1797</v>
      </c>
      <c r="H91" t="s">
        <v>1769</v>
      </c>
      <c r="O91" t="s">
        <v>1824</v>
      </c>
      <c r="AJ91" t="s">
        <v>1862</v>
      </c>
    </row>
    <row r="92" spans="1:36" ht="12.75">
      <c r="A92" t="s">
        <v>1798</v>
      </c>
      <c r="D92" s="1"/>
      <c r="H92" t="s">
        <v>1770</v>
      </c>
      <c r="O92" t="s">
        <v>1825</v>
      </c>
      <c r="AJ92" t="s">
        <v>1863</v>
      </c>
    </row>
    <row r="93" spans="8:36" ht="12.75">
      <c r="H93" t="s">
        <v>1771</v>
      </c>
      <c r="O93" t="s">
        <v>1826</v>
      </c>
      <c r="AJ93" t="s">
        <v>850</v>
      </c>
    </row>
    <row r="94" spans="8:36" ht="12.75">
      <c r="H94" t="s">
        <v>1772</v>
      </c>
      <c r="O94" t="s">
        <v>1827</v>
      </c>
      <c r="AJ94" t="s">
        <v>851</v>
      </c>
    </row>
    <row r="95" spans="15:36" ht="12.75">
      <c r="O95" t="s">
        <v>1828</v>
      </c>
      <c r="AJ95" t="s">
        <v>852</v>
      </c>
    </row>
    <row r="96" spans="15:36" ht="12.75">
      <c r="O96" t="s">
        <v>1829</v>
      </c>
      <c r="R96" s="1"/>
      <c r="AJ96" t="s">
        <v>853</v>
      </c>
    </row>
    <row r="97" spans="15:36" ht="12.75">
      <c r="O97" t="s">
        <v>1830</v>
      </c>
      <c r="AJ97" t="s">
        <v>854</v>
      </c>
    </row>
    <row r="98" spans="15:36" ht="12.75">
      <c r="O98" t="s">
        <v>1831</v>
      </c>
      <c r="R98" s="1"/>
      <c r="AJ98" t="s">
        <v>855</v>
      </c>
    </row>
    <row r="99" spans="1:15" ht="12.75">
      <c r="A99" t="s">
        <v>892</v>
      </c>
      <c r="O99" t="s">
        <v>1832</v>
      </c>
    </row>
    <row r="102" spans="1:15" ht="12.75">
      <c r="A102" t="s">
        <v>886</v>
      </c>
      <c r="H102" t="s">
        <v>886</v>
      </c>
      <c r="O102" t="s">
        <v>886</v>
      </c>
    </row>
    <row r="104" spans="1:15" ht="12.75">
      <c r="A104" t="s">
        <v>1544</v>
      </c>
      <c r="H104" t="s">
        <v>1544</v>
      </c>
      <c r="O104" t="s">
        <v>1544</v>
      </c>
    </row>
    <row r="105" spans="1:15" ht="12.75">
      <c r="A105" t="s">
        <v>916</v>
      </c>
      <c r="H105" t="s">
        <v>887</v>
      </c>
      <c r="O105" t="s">
        <v>943</v>
      </c>
    </row>
    <row r="106" spans="1:15" ht="12.75">
      <c r="A106" t="s">
        <v>917</v>
      </c>
      <c r="H106" t="s">
        <v>888</v>
      </c>
      <c r="O106" t="s">
        <v>944</v>
      </c>
    </row>
    <row r="107" spans="1:15" ht="12.75">
      <c r="A107" t="s">
        <v>918</v>
      </c>
      <c r="E107" s="3"/>
      <c r="H107" t="s">
        <v>889</v>
      </c>
      <c r="O107" t="s">
        <v>945</v>
      </c>
    </row>
    <row r="108" spans="1:15" ht="12.75">
      <c r="A108" t="s">
        <v>919</v>
      </c>
      <c r="H108" t="s">
        <v>890</v>
      </c>
      <c r="O108" t="s">
        <v>946</v>
      </c>
    </row>
    <row r="109" spans="1:15" ht="12.75">
      <c r="A109" t="s">
        <v>920</v>
      </c>
      <c r="D109" s="3"/>
      <c r="H109" t="s">
        <v>891</v>
      </c>
      <c r="O109" t="s">
        <v>947</v>
      </c>
    </row>
    <row r="112" spans="1:15" ht="12.75">
      <c r="A112" t="s">
        <v>1550</v>
      </c>
      <c r="H112" t="s">
        <v>1550</v>
      </c>
      <c r="O112" t="s">
        <v>1550</v>
      </c>
    </row>
    <row r="113" spans="1:15" ht="12.75">
      <c r="A113" t="s">
        <v>921</v>
      </c>
      <c r="H113" t="s">
        <v>893</v>
      </c>
      <c r="O113" t="s">
        <v>948</v>
      </c>
    </row>
    <row r="115" spans="1:15" ht="12.75">
      <c r="A115" t="s">
        <v>922</v>
      </c>
      <c r="H115" t="s">
        <v>1750</v>
      </c>
      <c r="O115" t="s">
        <v>922</v>
      </c>
    </row>
    <row r="116" spans="1:15" ht="12.75">
      <c r="A116" t="s">
        <v>923</v>
      </c>
      <c r="H116" t="s">
        <v>894</v>
      </c>
      <c r="O116" t="s">
        <v>949</v>
      </c>
    </row>
    <row r="117" spans="1:15" ht="12.75">
      <c r="A117" t="s">
        <v>924</v>
      </c>
      <c r="H117" t="s">
        <v>895</v>
      </c>
      <c r="O117" t="s">
        <v>950</v>
      </c>
    </row>
    <row r="118" spans="1:15" ht="12.75">
      <c r="A118" t="s">
        <v>925</v>
      </c>
      <c r="H118" t="s">
        <v>896</v>
      </c>
      <c r="O118" t="s">
        <v>951</v>
      </c>
    </row>
    <row r="119" spans="1:15" ht="12.75">
      <c r="A119" t="s">
        <v>926</v>
      </c>
      <c r="H119" t="s">
        <v>897</v>
      </c>
      <c r="O119" t="s">
        <v>952</v>
      </c>
    </row>
    <row r="120" spans="1:15" ht="12.75">
      <c r="A120" t="s">
        <v>927</v>
      </c>
      <c r="H120" t="s">
        <v>898</v>
      </c>
      <c r="O120" t="s">
        <v>953</v>
      </c>
    </row>
    <row r="121" spans="1:15" ht="12.75">
      <c r="A121" t="s">
        <v>928</v>
      </c>
      <c r="H121" t="s">
        <v>899</v>
      </c>
      <c r="O121" t="s">
        <v>954</v>
      </c>
    </row>
    <row r="122" spans="1:15" ht="12.75">
      <c r="A122" t="s">
        <v>929</v>
      </c>
      <c r="H122" t="s">
        <v>900</v>
      </c>
      <c r="O122" t="s">
        <v>955</v>
      </c>
    </row>
    <row r="123" spans="1:15" ht="12.75">
      <c r="A123" t="s">
        <v>930</v>
      </c>
      <c r="H123" t="s">
        <v>901</v>
      </c>
      <c r="O123" t="s">
        <v>956</v>
      </c>
    </row>
    <row r="124" spans="1:15" ht="12.75">
      <c r="A124" t="s">
        <v>931</v>
      </c>
      <c r="H124" t="s">
        <v>902</v>
      </c>
      <c r="O124" t="s">
        <v>957</v>
      </c>
    </row>
    <row r="125" spans="1:15" ht="12.75">
      <c r="A125" t="s">
        <v>932</v>
      </c>
      <c r="H125" t="s">
        <v>903</v>
      </c>
      <c r="O125" t="s">
        <v>958</v>
      </c>
    </row>
    <row r="126" spans="1:15" ht="12.75">
      <c r="A126" t="s">
        <v>933</v>
      </c>
      <c r="H126" t="s">
        <v>904</v>
      </c>
      <c r="O126" t="s">
        <v>959</v>
      </c>
    </row>
    <row r="127" spans="1:15" ht="12.75">
      <c r="A127" t="s">
        <v>934</v>
      </c>
      <c r="D127" s="1"/>
      <c r="H127" t="s">
        <v>905</v>
      </c>
      <c r="O127" t="s">
        <v>960</v>
      </c>
    </row>
    <row r="128" spans="1:15" ht="12.75">
      <c r="A128" t="s">
        <v>935</v>
      </c>
      <c r="H128" t="s">
        <v>906</v>
      </c>
      <c r="O128" t="s">
        <v>961</v>
      </c>
    </row>
    <row r="129" spans="1:15" ht="12.75">
      <c r="A129" t="s">
        <v>936</v>
      </c>
      <c r="H129" t="s">
        <v>907</v>
      </c>
      <c r="K129" s="1"/>
      <c r="O129" t="s">
        <v>962</v>
      </c>
    </row>
    <row r="130" spans="1:20" ht="12.75">
      <c r="A130" t="s">
        <v>937</v>
      </c>
      <c r="C130" s="1"/>
      <c r="H130" t="s">
        <v>908</v>
      </c>
      <c r="O130" t="s">
        <v>963</v>
      </c>
      <c r="T130" s="3"/>
    </row>
    <row r="131" spans="1:18" ht="12.75">
      <c r="A131" t="s">
        <v>938</v>
      </c>
      <c r="H131" t="s">
        <v>909</v>
      </c>
      <c r="O131" t="s">
        <v>964</v>
      </c>
      <c r="R131" s="1"/>
    </row>
    <row r="132" spans="1:15" ht="12.75">
      <c r="A132" t="s">
        <v>939</v>
      </c>
      <c r="H132" t="s">
        <v>910</v>
      </c>
      <c r="O132" t="s">
        <v>965</v>
      </c>
    </row>
    <row r="133" spans="1:15" ht="12.75">
      <c r="A133" t="s">
        <v>940</v>
      </c>
      <c r="H133" t="s">
        <v>911</v>
      </c>
      <c r="O133" t="s">
        <v>966</v>
      </c>
    </row>
    <row r="134" spans="1:15" ht="12.75">
      <c r="A134" t="s">
        <v>941</v>
      </c>
      <c r="C134" s="1"/>
      <c r="H134" t="s">
        <v>912</v>
      </c>
      <c r="O134" t="s">
        <v>967</v>
      </c>
    </row>
    <row r="135" spans="1:15" ht="12.75">
      <c r="A135" t="s">
        <v>942</v>
      </c>
      <c r="H135" t="s">
        <v>913</v>
      </c>
      <c r="O135" t="s">
        <v>968</v>
      </c>
    </row>
    <row r="136" spans="8:15" ht="12.75">
      <c r="H136" t="s">
        <v>914</v>
      </c>
      <c r="O136" t="s">
        <v>969</v>
      </c>
    </row>
    <row r="137" spans="8:15" ht="12.75">
      <c r="H137" t="s">
        <v>915</v>
      </c>
      <c r="O137" t="s">
        <v>970</v>
      </c>
    </row>
    <row r="138" ht="12.75">
      <c r="O138" t="s">
        <v>971</v>
      </c>
    </row>
    <row r="139" ht="12.75">
      <c r="O139" t="s">
        <v>972</v>
      </c>
    </row>
    <row r="140" spans="15:17" ht="12.75">
      <c r="O140" t="s">
        <v>973</v>
      </c>
      <c r="Q140" s="1"/>
    </row>
    <row r="141" ht="12.75">
      <c r="O141" t="s">
        <v>974</v>
      </c>
    </row>
    <row r="142" ht="12.75">
      <c r="O142" t="s">
        <v>975</v>
      </c>
    </row>
    <row r="144" ht="12.75">
      <c r="A144" t="s">
        <v>892</v>
      </c>
    </row>
    <row r="145" ht="12.75">
      <c r="A145" t="s">
        <v>1368</v>
      </c>
    </row>
    <row r="147" spans="1:15" ht="12.75">
      <c r="A147" t="s">
        <v>886</v>
      </c>
      <c r="H147" t="s">
        <v>886</v>
      </c>
      <c r="O147" t="s">
        <v>886</v>
      </c>
    </row>
    <row r="149" spans="1:15" ht="12.75">
      <c r="A149" t="s">
        <v>976</v>
      </c>
      <c r="H149" t="s">
        <v>976</v>
      </c>
      <c r="O149" t="s">
        <v>976</v>
      </c>
    </row>
    <row r="150" spans="1:15" ht="12.75">
      <c r="A150" t="s">
        <v>1407</v>
      </c>
      <c r="H150" t="s">
        <v>1388</v>
      </c>
      <c r="O150" t="s">
        <v>977</v>
      </c>
    </row>
    <row r="151" spans="1:15" ht="12.75">
      <c r="A151" t="s">
        <v>1408</v>
      </c>
      <c r="H151" t="s">
        <v>1389</v>
      </c>
      <c r="O151" t="s">
        <v>1364</v>
      </c>
    </row>
    <row r="152" spans="1:15" ht="12.75">
      <c r="A152" t="s">
        <v>1409</v>
      </c>
      <c r="H152" t="s">
        <v>1390</v>
      </c>
      <c r="O152" t="s">
        <v>1365</v>
      </c>
    </row>
    <row r="153" spans="1:15" ht="12.75">
      <c r="A153" t="s">
        <v>1410</v>
      </c>
      <c r="D153" s="3"/>
      <c r="H153" t="s">
        <v>1391</v>
      </c>
      <c r="O153" t="s">
        <v>1366</v>
      </c>
    </row>
    <row r="154" spans="1:15" ht="12.75">
      <c r="A154" t="s">
        <v>1411</v>
      </c>
      <c r="D154" s="3"/>
      <c r="H154" t="s">
        <v>1392</v>
      </c>
      <c r="O154" t="s">
        <v>1367</v>
      </c>
    </row>
    <row r="156" spans="1:15" ht="12.75">
      <c r="A156" t="s">
        <v>1550</v>
      </c>
      <c r="H156" t="s">
        <v>1550</v>
      </c>
      <c r="O156" t="s">
        <v>1550</v>
      </c>
    </row>
    <row r="157" spans="1:15" ht="12.75">
      <c r="A157" t="s">
        <v>1412</v>
      </c>
      <c r="H157" t="s">
        <v>1393</v>
      </c>
      <c r="O157" t="s">
        <v>1369</v>
      </c>
    </row>
    <row r="159" spans="1:15" ht="12.75">
      <c r="A159" t="s">
        <v>1413</v>
      </c>
      <c r="H159" t="s">
        <v>1394</v>
      </c>
      <c r="O159" t="s">
        <v>1370</v>
      </c>
    </row>
    <row r="160" spans="1:15" ht="12.75">
      <c r="A160" t="s">
        <v>1414</v>
      </c>
      <c r="H160" t="s">
        <v>1395</v>
      </c>
      <c r="O160" t="s">
        <v>1371</v>
      </c>
    </row>
    <row r="161" spans="1:15" ht="12.75">
      <c r="A161" t="s">
        <v>1415</v>
      </c>
      <c r="H161" t="s">
        <v>1396</v>
      </c>
      <c r="O161" t="s">
        <v>1372</v>
      </c>
    </row>
    <row r="162" spans="1:15" ht="12.75">
      <c r="A162" t="s">
        <v>1416</v>
      </c>
      <c r="C162" s="1"/>
      <c r="H162" t="s">
        <v>1397</v>
      </c>
      <c r="O162" t="s">
        <v>1373</v>
      </c>
    </row>
    <row r="163" spans="1:15" ht="12.75">
      <c r="A163" t="s">
        <v>1417</v>
      </c>
      <c r="H163" t="s">
        <v>1398</v>
      </c>
      <c r="O163" t="s">
        <v>1374</v>
      </c>
    </row>
    <row r="164" spans="1:15" ht="12.75">
      <c r="A164" t="s">
        <v>1418</v>
      </c>
      <c r="H164" t="s">
        <v>1399</v>
      </c>
      <c r="O164" t="s">
        <v>1375</v>
      </c>
    </row>
    <row r="165" spans="1:15" ht="12.75">
      <c r="A165" t="s">
        <v>1419</v>
      </c>
      <c r="H165" t="s">
        <v>1400</v>
      </c>
      <c r="O165" t="s">
        <v>1376</v>
      </c>
    </row>
    <row r="166" spans="1:15" ht="12.75">
      <c r="A166" t="s">
        <v>1420</v>
      </c>
      <c r="H166" t="s">
        <v>1401</v>
      </c>
      <c r="O166" t="s">
        <v>1377</v>
      </c>
    </row>
    <row r="167" spans="1:15" ht="12.75">
      <c r="A167" t="s">
        <v>1421</v>
      </c>
      <c r="H167" t="s">
        <v>1402</v>
      </c>
      <c r="O167" t="s">
        <v>1378</v>
      </c>
    </row>
    <row r="168" spans="1:15" ht="12.75">
      <c r="A168" t="s">
        <v>1422</v>
      </c>
      <c r="H168" t="s">
        <v>1403</v>
      </c>
      <c r="O168" t="s">
        <v>1379</v>
      </c>
    </row>
    <row r="169" spans="1:15" ht="12.75">
      <c r="A169" t="s">
        <v>1423</v>
      </c>
      <c r="F169" s="3"/>
      <c r="H169" t="s">
        <v>1404</v>
      </c>
      <c r="O169" t="s">
        <v>1380</v>
      </c>
    </row>
    <row r="170" spans="1:15" ht="12.75">
      <c r="A170" t="s">
        <v>1424</v>
      </c>
      <c r="F170" s="3"/>
      <c r="H170" t="s">
        <v>1405</v>
      </c>
      <c r="O170" t="s">
        <v>1381</v>
      </c>
    </row>
    <row r="171" spans="8:15" ht="12.75">
      <c r="H171" t="s">
        <v>1406</v>
      </c>
      <c r="O171" t="s">
        <v>1382</v>
      </c>
    </row>
    <row r="172" ht="12.75">
      <c r="O172" t="s">
        <v>1383</v>
      </c>
    </row>
    <row r="173" ht="12.75">
      <c r="O173" t="s">
        <v>1384</v>
      </c>
    </row>
    <row r="174" ht="12.75">
      <c r="O174" t="s">
        <v>1385</v>
      </c>
    </row>
    <row r="175" ht="12.75">
      <c r="O175" t="s">
        <v>1386</v>
      </c>
    </row>
    <row r="176" ht="12.75">
      <c r="O176" t="s">
        <v>1387</v>
      </c>
    </row>
    <row r="178" ht="12.75">
      <c r="A178" t="s">
        <v>1748</v>
      </c>
    </row>
    <row r="179" ht="12.75">
      <c r="A179" t="s">
        <v>1368</v>
      </c>
    </row>
    <row r="182" spans="1:15" ht="12.75">
      <c r="A182" t="s">
        <v>1742</v>
      </c>
      <c r="H182" t="s">
        <v>1742</v>
      </c>
      <c r="O182" t="s">
        <v>1742</v>
      </c>
    </row>
    <row r="184" spans="1:15" ht="12.75">
      <c r="A184" t="s">
        <v>976</v>
      </c>
      <c r="H184" t="s">
        <v>976</v>
      </c>
      <c r="O184" t="s">
        <v>976</v>
      </c>
    </row>
    <row r="185" spans="1:15" ht="12.75">
      <c r="A185" t="s">
        <v>1425</v>
      </c>
      <c r="H185" t="s">
        <v>1442</v>
      </c>
      <c r="O185" t="s">
        <v>1460</v>
      </c>
    </row>
    <row r="186" spans="1:15" ht="12.75">
      <c r="A186" t="s">
        <v>1426</v>
      </c>
      <c r="H186" t="s">
        <v>1443</v>
      </c>
      <c r="O186" t="s">
        <v>1461</v>
      </c>
    </row>
    <row r="187" spans="1:15" ht="12.75">
      <c r="A187" t="s">
        <v>1427</v>
      </c>
      <c r="H187" t="s">
        <v>1444</v>
      </c>
      <c r="O187" t="s">
        <v>1462</v>
      </c>
    </row>
    <row r="188" spans="1:15" ht="12.75">
      <c r="A188" t="s">
        <v>1428</v>
      </c>
      <c r="H188" t="s">
        <v>1445</v>
      </c>
      <c r="O188" t="s">
        <v>1463</v>
      </c>
    </row>
    <row r="189" spans="1:15" ht="12.75">
      <c r="A189" t="s">
        <v>1429</v>
      </c>
      <c r="D189" s="3"/>
      <c r="H189" t="s">
        <v>1446</v>
      </c>
      <c r="O189" t="s">
        <v>1464</v>
      </c>
    </row>
    <row r="192" spans="1:15" ht="12.75">
      <c r="A192" t="s">
        <v>1550</v>
      </c>
      <c r="H192" t="s">
        <v>1550</v>
      </c>
      <c r="O192" t="s">
        <v>1550</v>
      </c>
    </row>
    <row r="193" spans="1:15" ht="12.75">
      <c r="A193" t="s">
        <v>1430</v>
      </c>
      <c r="H193" t="s">
        <v>1447</v>
      </c>
      <c r="O193" t="s">
        <v>1465</v>
      </c>
    </row>
    <row r="195" spans="1:15" ht="12.75">
      <c r="A195" t="s">
        <v>1370</v>
      </c>
      <c r="H195" t="s">
        <v>1370</v>
      </c>
      <c r="O195" t="s">
        <v>1394</v>
      </c>
    </row>
    <row r="196" spans="1:15" ht="12.75">
      <c r="A196" t="s">
        <v>1431</v>
      </c>
      <c r="H196" t="s">
        <v>1448</v>
      </c>
      <c r="O196" t="s">
        <v>1466</v>
      </c>
    </row>
    <row r="197" spans="1:15" ht="12.75">
      <c r="A197" t="s">
        <v>1432</v>
      </c>
      <c r="H197" t="s">
        <v>1449</v>
      </c>
      <c r="O197" t="s">
        <v>1467</v>
      </c>
    </row>
    <row r="198" spans="1:19" ht="12.75">
      <c r="A198" t="s">
        <v>1433</v>
      </c>
      <c r="H198" t="s">
        <v>1450</v>
      </c>
      <c r="O198" t="s">
        <v>1468</v>
      </c>
      <c r="S198" s="3"/>
    </row>
    <row r="199" spans="1:15" ht="12.75">
      <c r="A199" t="s">
        <v>1434</v>
      </c>
      <c r="H199" t="s">
        <v>1451</v>
      </c>
      <c r="O199" t="s">
        <v>1469</v>
      </c>
    </row>
    <row r="200" spans="1:15" ht="12.75">
      <c r="A200" t="s">
        <v>1435</v>
      </c>
      <c r="H200" t="s">
        <v>1452</v>
      </c>
      <c r="O200" t="s">
        <v>1470</v>
      </c>
    </row>
    <row r="201" spans="1:15" ht="12.75">
      <c r="A201" t="s">
        <v>1436</v>
      </c>
      <c r="H201" t="s">
        <v>1453</v>
      </c>
      <c r="O201" t="s">
        <v>1471</v>
      </c>
    </row>
    <row r="202" spans="1:15" ht="12.75">
      <c r="A202" t="s">
        <v>1437</v>
      </c>
      <c r="H202" t="s">
        <v>1454</v>
      </c>
      <c r="O202" t="s">
        <v>1472</v>
      </c>
    </row>
    <row r="203" spans="1:15" ht="12.75">
      <c r="A203" t="s">
        <v>1438</v>
      </c>
      <c r="H203" t="s">
        <v>1455</v>
      </c>
      <c r="O203" t="s">
        <v>1473</v>
      </c>
    </row>
    <row r="204" spans="1:15" ht="12.75">
      <c r="A204" t="s">
        <v>1439</v>
      </c>
      <c r="H204" t="s">
        <v>1456</v>
      </c>
      <c r="O204" t="s">
        <v>1474</v>
      </c>
    </row>
    <row r="205" spans="1:15" ht="12.75">
      <c r="A205" s="1" t="s">
        <v>1440</v>
      </c>
      <c r="E205" s="3"/>
      <c r="H205" t="s">
        <v>1457</v>
      </c>
      <c r="O205" t="s">
        <v>1475</v>
      </c>
    </row>
    <row r="206" spans="1:15" ht="12.75">
      <c r="A206" t="s">
        <v>1441</v>
      </c>
      <c r="H206" t="s">
        <v>1458</v>
      </c>
      <c r="O206" t="s">
        <v>1476</v>
      </c>
    </row>
    <row r="207" spans="8:15" ht="12.75">
      <c r="H207" t="s">
        <v>1459</v>
      </c>
      <c r="O207" t="s">
        <v>1477</v>
      </c>
    </row>
    <row r="208" ht="12.75">
      <c r="O208" t="s">
        <v>1478</v>
      </c>
    </row>
    <row r="209" spans="15:19" ht="12.75">
      <c r="O209" t="s">
        <v>1479</v>
      </c>
      <c r="S209" s="3"/>
    </row>
    <row r="210" ht="12.75">
      <c r="O210" t="s">
        <v>1480</v>
      </c>
    </row>
    <row r="211" ht="12.75">
      <c r="O211" t="s">
        <v>1481</v>
      </c>
    </row>
    <row r="212" ht="12.75">
      <c r="O212" t="s">
        <v>1482</v>
      </c>
    </row>
    <row r="214" ht="12.75">
      <c r="A214" t="s">
        <v>1506</v>
      </c>
    </row>
    <row r="215" ht="12.75">
      <c r="A215" t="s">
        <v>1368</v>
      </c>
    </row>
    <row r="217" spans="1:15" ht="12.75">
      <c r="A217" t="s">
        <v>1543</v>
      </c>
      <c r="H217" t="s">
        <v>1543</v>
      </c>
      <c r="O217" t="s">
        <v>1543</v>
      </c>
    </row>
    <row r="219" spans="1:15" ht="12.75">
      <c r="A219" t="s">
        <v>976</v>
      </c>
      <c r="H219" t="s">
        <v>976</v>
      </c>
      <c r="O219" t="s">
        <v>976</v>
      </c>
    </row>
    <row r="220" spans="1:15" ht="12.75">
      <c r="A220" t="s">
        <v>1525</v>
      </c>
      <c r="H220" t="s">
        <v>1507</v>
      </c>
      <c r="O220" t="s">
        <v>1483</v>
      </c>
    </row>
    <row r="221" spans="1:15" ht="12.75">
      <c r="A221" t="s">
        <v>1526</v>
      </c>
      <c r="H221" t="s">
        <v>1508</v>
      </c>
      <c r="O221" t="s">
        <v>1484</v>
      </c>
    </row>
    <row r="222" spans="1:15" ht="12.75">
      <c r="A222" t="s">
        <v>1527</v>
      </c>
      <c r="H222" t="s">
        <v>1509</v>
      </c>
      <c r="O222" t="s">
        <v>1485</v>
      </c>
    </row>
    <row r="223" spans="1:15" ht="12.75">
      <c r="A223" t="s">
        <v>1528</v>
      </c>
      <c r="H223" t="s">
        <v>1510</v>
      </c>
      <c r="O223" t="s">
        <v>1486</v>
      </c>
    </row>
    <row r="224" spans="1:15" ht="12.75">
      <c r="A224" t="s">
        <v>1529</v>
      </c>
      <c r="D224" s="3"/>
      <c r="H224" t="s">
        <v>1511</v>
      </c>
      <c r="O224" t="s">
        <v>1487</v>
      </c>
    </row>
    <row r="227" spans="1:15" ht="12.75">
      <c r="A227" t="s">
        <v>1550</v>
      </c>
      <c r="H227" t="s">
        <v>1550</v>
      </c>
      <c r="O227" t="s">
        <v>1550</v>
      </c>
    </row>
    <row r="228" spans="1:15" ht="12.75">
      <c r="A228" t="s">
        <v>1530</v>
      </c>
      <c r="H228" t="s">
        <v>1512</v>
      </c>
      <c r="O228" t="s">
        <v>1488</v>
      </c>
    </row>
    <row r="230" spans="1:15" ht="12.75">
      <c r="A230" t="s">
        <v>1394</v>
      </c>
      <c r="H230" t="s">
        <v>1413</v>
      </c>
      <c r="O230" t="s">
        <v>1394</v>
      </c>
    </row>
    <row r="231" spans="1:15" ht="12.75">
      <c r="A231" t="s">
        <v>1531</v>
      </c>
      <c r="H231" t="s">
        <v>1513</v>
      </c>
      <c r="O231" t="s">
        <v>1489</v>
      </c>
    </row>
    <row r="232" spans="1:15" ht="12.75">
      <c r="A232" t="s">
        <v>1532</v>
      </c>
      <c r="H232" t="s">
        <v>1514</v>
      </c>
      <c r="O232" t="s">
        <v>1490</v>
      </c>
    </row>
    <row r="233" spans="1:15" ht="12.75">
      <c r="A233" t="s">
        <v>1533</v>
      </c>
      <c r="H233" t="s">
        <v>1515</v>
      </c>
      <c r="O233" t="s">
        <v>1491</v>
      </c>
    </row>
    <row r="234" spans="1:19" ht="12.75">
      <c r="A234" t="s">
        <v>1534</v>
      </c>
      <c r="H234" t="s">
        <v>1516</v>
      </c>
      <c r="O234" t="s">
        <v>1492</v>
      </c>
      <c r="S234" s="3"/>
    </row>
    <row r="235" spans="1:17" ht="12.75">
      <c r="A235" t="s">
        <v>1535</v>
      </c>
      <c r="H235" t="s">
        <v>1517</v>
      </c>
      <c r="O235" t="s">
        <v>1493</v>
      </c>
      <c r="Q235" s="1"/>
    </row>
    <row r="236" spans="1:15" ht="12.75">
      <c r="A236" t="s">
        <v>1536</v>
      </c>
      <c r="H236" t="s">
        <v>1518</v>
      </c>
      <c r="O236" t="s">
        <v>1494</v>
      </c>
    </row>
    <row r="237" spans="1:17" ht="12.75">
      <c r="A237" t="s">
        <v>1537</v>
      </c>
      <c r="H237" t="s">
        <v>1519</v>
      </c>
      <c r="O237" t="s">
        <v>1495</v>
      </c>
      <c r="Q237" s="1"/>
    </row>
    <row r="238" spans="1:15" ht="12.75">
      <c r="A238" t="s">
        <v>1538</v>
      </c>
      <c r="H238" t="s">
        <v>1520</v>
      </c>
      <c r="O238" t="s">
        <v>1496</v>
      </c>
    </row>
    <row r="239" spans="1:15" ht="12.75">
      <c r="A239" t="s">
        <v>1539</v>
      </c>
      <c r="H239" t="s">
        <v>1521</v>
      </c>
      <c r="O239" t="s">
        <v>1497</v>
      </c>
    </row>
    <row r="240" spans="1:15" ht="12.75">
      <c r="A240" t="s">
        <v>1540</v>
      </c>
      <c r="H240" t="s">
        <v>1522</v>
      </c>
      <c r="O240" t="s">
        <v>1498</v>
      </c>
    </row>
    <row r="241" spans="1:15" ht="12.75">
      <c r="A241" t="s">
        <v>1541</v>
      </c>
      <c r="H241" t="s">
        <v>1523</v>
      </c>
      <c r="O241" t="s">
        <v>1499</v>
      </c>
    </row>
    <row r="242" spans="8:15" ht="12.75">
      <c r="H242" t="s">
        <v>1524</v>
      </c>
      <c r="O242" t="s">
        <v>1500</v>
      </c>
    </row>
    <row r="243" ht="12.75">
      <c r="O243" t="s">
        <v>1501</v>
      </c>
    </row>
    <row r="244" spans="15:17" ht="12.75">
      <c r="O244" t="s">
        <v>1502</v>
      </c>
      <c r="Q244" s="1"/>
    </row>
    <row r="245" ht="12.75">
      <c r="O245" t="s">
        <v>1503</v>
      </c>
    </row>
    <row r="246" ht="12.75">
      <c r="O246" t="s">
        <v>1504</v>
      </c>
    </row>
    <row r="247" ht="12.75">
      <c r="O247" t="s">
        <v>1505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Q1628"/>
  <sheetViews>
    <sheetView tabSelected="1" zoomScale="75" zoomScaleNormal="75" workbookViewId="0" topLeftCell="F1">
      <selection activeCell="O38" sqref="J7:O38"/>
    </sheetView>
  </sheetViews>
  <sheetFormatPr defaultColWidth="9.140625" defaultRowHeight="12.75"/>
  <cols>
    <col min="14" max="14" width="9.28125" style="0" bestFit="1" customWidth="1"/>
    <col min="22" max="22" width="11.421875" style="0" customWidth="1"/>
    <col min="35" max="37" width="11.140625" style="0" customWidth="1"/>
  </cols>
  <sheetData>
    <row r="1" spans="1:6" ht="12.75">
      <c r="A1" t="s">
        <v>978</v>
      </c>
      <c r="F1" t="s">
        <v>604</v>
      </c>
    </row>
    <row r="2" spans="1:16" ht="12.75">
      <c r="A2" t="s">
        <v>979</v>
      </c>
      <c r="F2" t="s">
        <v>604</v>
      </c>
      <c r="M2" t="s">
        <v>192</v>
      </c>
      <c r="P2" t="s">
        <v>62</v>
      </c>
    </row>
    <row r="3" spans="1:16" ht="12.75">
      <c r="A3" t="s">
        <v>980</v>
      </c>
      <c r="F3" t="s">
        <v>604</v>
      </c>
      <c r="M3" t="s">
        <v>193</v>
      </c>
      <c r="P3" t="s">
        <v>63</v>
      </c>
    </row>
    <row r="4" spans="1:16" ht="12.75">
      <c r="A4" t="s">
        <v>981</v>
      </c>
      <c r="F4" t="s">
        <v>604</v>
      </c>
      <c r="P4" t="s">
        <v>269</v>
      </c>
    </row>
    <row r="5" spans="1:6" ht="12.75">
      <c r="A5" t="s">
        <v>982</v>
      </c>
      <c r="F5" t="s">
        <v>604</v>
      </c>
    </row>
    <row r="6" spans="1:6" ht="12.75">
      <c r="A6" t="s">
        <v>983</v>
      </c>
      <c r="F6" t="s">
        <v>604</v>
      </c>
    </row>
    <row r="7" spans="1:6" ht="12.75">
      <c r="A7" t="s">
        <v>984</v>
      </c>
      <c r="F7" t="s">
        <v>604</v>
      </c>
    </row>
    <row r="8" spans="1:16" ht="12.75">
      <c r="A8" t="s">
        <v>985</v>
      </c>
      <c r="F8" t="s">
        <v>604</v>
      </c>
      <c r="L8" t="s">
        <v>33</v>
      </c>
      <c r="P8" t="s">
        <v>33</v>
      </c>
    </row>
    <row r="9" spans="1:16" ht="12.75">
      <c r="A9" t="s">
        <v>986</v>
      </c>
      <c r="F9" t="s">
        <v>604</v>
      </c>
      <c r="M9" t="s">
        <v>32</v>
      </c>
      <c r="N9" t="s">
        <v>31</v>
      </c>
      <c r="P9" t="s">
        <v>44</v>
      </c>
    </row>
    <row r="10" spans="1:16" ht="12.75">
      <c r="A10" t="s">
        <v>987</v>
      </c>
      <c r="F10" t="s">
        <v>604</v>
      </c>
      <c r="K10" t="s">
        <v>34</v>
      </c>
      <c r="L10" t="s">
        <v>35</v>
      </c>
      <c r="M10" s="11" t="str">
        <f>RIGHT(A$31,8)</f>
        <v>  &lt;.0001</v>
      </c>
      <c r="N10" s="11" t="str">
        <f>RIGHT(A$1007,8)</f>
        <v>  &lt;.0001</v>
      </c>
      <c r="P10" t="s">
        <v>45</v>
      </c>
    </row>
    <row r="11" spans="1:16" ht="12.75">
      <c r="A11" t="s">
        <v>988</v>
      </c>
      <c r="F11" t="s">
        <v>604</v>
      </c>
      <c r="L11" t="s">
        <v>124</v>
      </c>
      <c r="M11" t="str">
        <f>RIGHT(A$95,8)</f>
        <v>  0.7908</v>
      </c>
      <c r="N11" t="str">
        <f>RIGHT(A$1074,8)</f>
        <v>  0.7336</v>
      </c>
      <c r="P11" t="s">
        <v>52</v>
      </c>
    </row>
    <row r="12" spans="1:14" ht="12.75">
      <c r="A12" t="s">
        <v>989</v>
      </c>
      <c r="F12" t="s">
        <v>604</v>
      </c>
      <c r="L12" t="s">
        <v>125</v>
      </c>
      <c r="M12" t="str">
        <f>RIGHT(B$95,8)</f>
        <v>  0.2499</v>
      </c>
      <c r="N12" t="str">
        <f>RIGHT(B$1074,8)</f>
        <v>  0.9423</v>
      </c>
    </row>
    <row r="13" spans="1:14" ht="12.75">
      <c r="A13" t="s">
        <v>990</v>
      </c>
      <c r="F13" t="s">
        <v>604</v>
      </c>
      <c r="L13" t="s">
        <v>126</v>
      </c>
      <c r="M13" s="10"/>
      <c r="N13" s="10"/>
    </row>
    <row r="14" spans="1:16" ht="12.75">
      <c r="A14" t="s">
        <v>991</v>
      </c>
      <c r="F14" t="s">
        <v>604</v>
      </c>
      <c r="L14" t="s">
        <v>37</v>
      </c>
      <c r="M14" s="11" t="str">
        <f>RIGHT(A$163,8)</f>
        <v>  &lt;.0001</v>
      </c>
      <c r="N14" s="11" t="str">
        <f>RIGHT(A$1141,8)</f>
        <v>  &lt;.0001</v>
      </c>
      <c r="P14" t="s">
        <v>46</v>
      </c>
    </row>
    <row r="15" spans="1:16" ht="12.75">
      <c r="A15" t="s">
        <v>992</v>
      </c>
      <c r="F15" t="s">
        <v>604</v>
      </c>
      <c r="L15" t="s">
        <v>38</v>
      </c>
      <c r="M15" s="11" t="str">
        <f>RIGHT(A$232,8)</f>
        <v>  &lt;.0001</v>
      </c>
      <c r="N15" s="11" t="str">
        <f>RIGHT(A$1211,8)</f>
        <v>  &lt;.0001</v>
      </c>
      <c r="P15" t="s">
        <v>47</v>
      </c>
    </row>
    <row r="16" spans="1:14" ht="12.75">
      <c r="A16" t="s">
        <v>993</v>
      </c>
      <c r="F16" t="s">
        <v>604</v>
      </c>
      <c r="L16" t="s">
        <v>39</v>
      </c>
      <c r="M16" t="str">
        <f>RIGHT(A$301,8)</f>
        <v>  0.9692</v>
      </c>
      <c r="N16" t="str">
        <f>RIGHT(A$1282,8)</f>
        <v>  0.4991</v>
      </c>
    </row>
    <row r="17" spans="1:14" ht="12.75">
      <c r="A17" t="s">
        <v>994</v>
      </c>
      <c r="F17" t="s">
        <v>604</v>
      </c>
      <c r="K17" t="s">
        <v>40</v>
      </c>
      <c r="L17" t="s">
        <v>35</v>
      </c>
      <c r="M17" s="11" t="str">
        <f>RIGHT(A$362,8)</f>
        <v>  &lt;.0001</v>
      </c>
      <c r="N17" t="s">
        <v>51</v>
      </c>
    </row>
    <row r="18" spans="1:14" ht="12.75">
      <c r="A18" t="s">
        <v>995</v>
      </c>
      <c r="F18" t="s">
        <v>604</v>
      </c>
      <c r="L18" t="s">
        <v>36</v>
      </c>
      <c r="M18" t="str">
        <f>RIGHT(A$424,8)</f>
        <v>  0.6258</v>
      </c>
      <c r="N18" t="s">
        <v>51</v>
      </c>
    </row>
    <row r="19" spans="1:14" ht="12.75">
      <c r="A19" t="s">
        <v>996</v>
      </c>
      <c r="F19" t="s">
        <v>604</v>
      </c>
      <c r="L19" t="s">
        <v>125</v>
      </c>
      <c r="M19" s="2" t="str">
        <f>RIGHT(B$424,8)</f>
        <v>  0.1427</v>
      </c>
      <c r="N19" s="10"/>
    </row>
    <row r="20" spans="1:14" ht="12.75">
      <c r="A20" t="s">
        <v>997</v>
      </c>
      <c r="F20" t="s">
        <v>604</v>
      </c>
      <c r="L20" t="s">
        <v>126</v>
      </c>
      <c r="M20" s="10"/>
      <c r="N20" s="10"/>
    </row>
    <row r="21" spans="1:16" ht="12.75">
      <c r="A21" t="s">
        <v>998</v>
      </c>
      <c r="F21" t="s">
        <v>604</v>
      </c>
      <c r="L21" t="s">
        <v>37</v>
      </c>
      <c r="M21" s="11" t="str">
        <f>RIGHT(A$491,8)</f>
        <v>  &lt;.0001</v>
      </c>
      <c r="N21" t="s">
        <v>51</v>
      </c>
      <c r="P21" t="s">
        <v>48</v>
      </c>
    </row>
    <row r="22" spans="1:16" ht="12.75">
      <c r="A22" t="s">
        <v>999</v>
      </c>
      <c r="F22" t="s">
        <v>604</v>
      </c>
      <c r="L22" t="s">
        <v>38</v>
      </c>
      <c r="M22" s="11" t="str">
        <f>RIGHT(A$558,8)</f>
        <v>  &lt;.0001</v>
      </c>
      <c r="N22" t="s">
        <v>51</v>
      </c>
      <c r="P22" t="s">
        <v>49</v>
      </c>
    </row>
    <row r="23" spans="1:16" ht="12.75">
      <c r="A23" t="s">
        <v>1000</v>
      </c>
      <c r="F23" t="s">
        <v>604</v>
      </c>
      <c r="L23" t="s">
        <v>39</v>
      </c>
      <c r="M23" t="str">
        <f>RIGHT(A$626,8)</f>
        <v>  0.3242</v>
      </c>
      <c r="N23" t="s">
        <v>51</v>
      </c>
      <c r="P23" t="s">
        <v>50</v>
      </c>
    </row>
    <row r="24" spans="1:14" ht="12.75">
      <c r="A24" t="s">
        <v>1001</v>
      </c>
      <c r="F24" t="s">
        <v>604</v>
      </c>
      <c r="K24" t="s">
        <v>41</v>
      </c>
      <c r="L24" t="s">
        <v>35</v>
      </c>
      <c r="M24" s="11" t="str">
        <f>RIGHT(A$683,8)</f>
        <v>  &lt;.0001</v>
      </c>
      <c r="N24" s="1" t="s">
        <v>53</v>
      </c>
    </row>
    <row r="25" spans="1:14" ht="12.75">
      <c r="A25" t="s">
        <v>1002</v>
      </c>
      <c r="F25" t="s">
        <v>604</v>
      </c>
      <c r="L25" t="s">
        <v>36</v>
      </c>
      <c r="M25" t="str">
        <f>RIGHT(A$746,8)</f>
        <v>  0.8096</v>
      </c>
      <c r="N25" s="1" t="s">
        <v>43</v>
      </c>
    </row>
    <row r="26" spans="1:14" ht="12.75">
      <c r="A26" t="s">
        <v>1003</v>
      </c>
      <c r="F26" t="s">
        <v>604</v>
      </c>
      <c r="L26" t="s">
        <v>125</v>
      </c>
      <c r="M26" s="2" t="str">
        <f>RIGHT(B$746,8)</f>
        <v>  0.7126</v>
      </c>
      <c r="N26" s="10"/>
    </row>
    <row r="27" spans="1:14" ht="12.75">
      <c r="A27" t="s">
        <v>1004</v>
      </c>
      <c r="F27" t="s">
        <v>604</v>
      </c>
      <c r="L27" t="s">
        <v>126</v>
      </c>
      <c r="M27" s="10"/>
      <c r="N27" s="10"/>
    </row>
    <row r="28" spans="1:14" ht="12.75">
      <c r="A28" t="s">
        <v>1005</v>
      </c>
      <c r="F28" t="s">
        <v>604</v>
      </c>
      <c r="L28" t="s">
        <v>37</v>
      </c>
      <c r="M28" s="11" t="str">
        <f>RIGHT(A$813,8)</f>
        <v>  &lt;.0001</v>
      </c>
      <c r="N28" s="10"/>
    </row>
    <row r="29" spans="1:14" ht="12.75">
      <c r="A29" t="s">
        <v>1006</v>
      </c>
      <c r="F29" t="s">
        <v>604</v>
      </c>
      <c r="L29" t="s">
        <v>38</v>
      </c>
      <c r="M29" s="11" t="str">
        <f>RIGHT(A$880,8)</f>
        <v>  &lt;.0001</v>
      </c>
      <c r="N29" s="10"/>
    </row>
    <row r="30" spans="1:14" ht="12.75">
      <c r="A30" t="s">
        <v>1007</v>
      </c>
      <c r="F30" t="s">
        <v>604</v>
      </c>
      <c r="L30" t="s">
        <v>39</v>
      </c>
      <c r="M30" t="str">
        <f>RIGHT(A$948,8)</f>
        <v>  0.5677</v>
      </c>
      <c r="N30" s="10"/>
    </row>
    <row r="31" spans="1:16" ht="12.75">
      <c r="A31" t="s">
        <v>1008</v>
      </c>
      <c r="F31" t="s">
        <v>604</v>
      </c>
      <c r="K31" t="s">
        <v>42</v>
      </c>
      <c r="L31" t="s">
        <v>35</v>
      </c>
      <c r="M31" s="8" t="s">
        <v>54</v>
      </c>
      <c r="N31" s="11" t="str">
        <f>RIGHT(A$1346,8)</f>
        <v>  0.0081</v>
      </c>
      <c r="P31" s="1" t="s">
        <v>242</v>
      </c>
    </row>
    <row r="32" spans="1:16" ht="12.75">
      <c r="A32" t="s">
        <v>1009</v>
      </c>
      <c r="F32" t="s">
        <v>604</v>
      </c>
      <c r="L32" t="s">
        <v>36</v>
      </c>
      <c r="M32" t="s">
        <v>51</v>
      </c>
      <c r="N32" t="str">
        <f>RIGHT(A$1410,8)</f>
        <v>   0.205</v>
      </c>
      <c r="P32" s="1" t="s">
        <v>242</v>
      </c>
    </row>
    <row r="33" spans="1:16" ht="12.75">
      <c r="A33" t="s">
        <v>1010</v>
      </c>
      <c r="F33" t="s">
        <v>604</v>
      </c>
      <c r="L33" t="s">
        <v>125</v>
      </c>
      <c r="M33" t="s">
        <v>51</v>
      </c>
      <c r="N33" s="10"/>
      <c r="P33" s="1" t="s">
        <v>242</v>
      </c>
    </row>
    <row r="34" spans="1:16" ht="12.75">
      <c r="A34" t="s">
        <v>1005</v>
      </c>
      <c r="F34" t="s">
        <v>604</v>
      </c>
      <c r="L34" t="s">
        <v>126</v>
      </c>
      <c r="M34" t="s">
        <v>51</v>
      </c>
      <c r="N34" s="10"/>
      <c r="P34" s="1" t="s">
        <v>242</v>
      </c>
    </row>
    <row r="35" spans="1:16" ht="12.75">
      <c r="A35" t="s">
        <v>1011</v>
      </c>
      <c r="F35" t="s">
        <v>604</v>
      </c>
      <c r="L35" t="s">
        <v>37</v>
      </c>
      <c r="M35" t="s">
        <v>51</v>
      </c>
      <c r="N35" t="str">
        <f>RIGHT(A$1474,8)</f>
        <v>  0.9995</v>
      </c>
      <c r="P35" s="1" t="s">
        <v>242</v>
      </c>
    </row>
    <row r="36" spans="1:16" ht="12.75">
      <c r="A36" t="s">
        <v>1012</v>
      </c>
      <c r="F36" t="s">
        <v>604</v>
      </c>
      <c r="L36" t="s">
        <v>38</v>
      </c>
      <c r="M36" t="s">
        <v>51</v>
      </c>
      <c r="N36" s="11" t="str">
        <f>RIGHT(A$1541,8)</f>
        <v>   5e-04</v>
      </c>
      <c r="P36" s="1" t="s">
        <v>242</v>
      </c>
    </row>
    <row r="37" spans="1:16" ht="12.75">
      <c r="A37" t="s">
        <v>1013</v>
      </c>
      <c r="F37" t="s">
        <v>604</v>
      </c>
      <c r="L37" t="s">
        <v>39</v>
      </c>
      <c r="M37" t="s">
        <v>51</v>
      </c>
      <c r="N37" t="str">
        <f>RIGHT(A$1608,8)</f>
        <v>  0.4293</v>
      </c>
      <c r="P37" s="1" t="s">
        <v>242</v>
      </c>
    </row>
    <row r="38" spans="1:6" ht="12.75">
      <c r="A38" t="s">
        <v>1014</v>
      </c>
      <c r="F38" t="s">
        <v>604</v>
      </c>
    </row>
    <row r="39" spans="1:6" ht="13.5" thickBot="1">
      <c r="A39" t="s">
        <v>1015</v>
      </c>
      <c r="F39" t="s">
        <v>604</v>
      </c>
    </row>
    <row r="40" spans="1:38" ht="12.75">
      <c r="A40" t="s">
        <v>1016</v>
      </c>
      <c r="F40" t="s">
        <v>604</v>
      </c>
      <c r="L40" t="s">
        <v>67</v>
      </c>
      <c r="M40" s="7" t="s">
        <v>61</v>
      </c>
      <c r="T40" t="s">
        <v>270</v>
      </c>
      <c r="V40" s="14" t="s">
        <v>277</v>
      </c>
      <c r="W40" s="15"/>
      <c r="X40" s="63" t="s">
        <v>1748</v>
      </c>
      <c r="Y40" s="64"/>
      <c r="Z40" s="14" t="s">
        <v>892</v>
      </c>
      <c r="AA40" s="15"/>
      <c r="AD40" t="s">
        <v>272</v>
      </c>
      <c r="AF40" s="14" t="s">
        <v>277</v>
      </c>
      <c r="AG40" s="63"/>
      <c r="AH40" s="15"/>
      <c r="AI40" s="63" t="s">
        <v>1748</v>
      </c>
      <c r="AJ40" s="64"/>
      <c r="AK40" s="14" t="s">
        <v>892</v>
      </c>
      <c r="AL40" s="15"/>
    </row>
    <row r="41" spans="1:38" ht="13.5" thickBot="1">
      <c r="A41" t="s">
        <v>1017</v>
      </c>
      <c r="F41" t="s">
        <v>604</v>
      </c>
      <c r="L41" t="s">
        <v>55</v>
      </c>
      <c r="V41" s="47" t="s">
        <v>32</v>
      </c>
      <c r="W41" s="65" t="s">
        <v>31</v>
      </c>
      <c r="X41" s="66" t="s">
        <v>32</v>
      </c>
      <c r="Y41" s="67" t="s">
        <v>31</v>
      </c>
      <c r="Z41" s="47" t="s">
        <v>32</v>
      </c>
      <c r="AA41" s="68" t="s">
        <v>31</v>
      </c>
      <c r="AF41" s="74" t="s">
        <v>32</v>
      </c>
      <c r="AG41" s="86"/>
      <c r="AH41" s="75" t="s">
        <v>31</v>
      </c>
      <c r="AI41" s="76" t="s">
        <v>32</v>
      </c>
      <c r="AJ41" s="28" t="s">
        <v>31</v>
      </c>
      <c r="AK41" s="74" t="s">
        <v>32</v>
      </c>
      <c r="AL41" s="75" t="s">
        <v>31</v>
      </c>
    </row>
    <row r="42" spans="1:38" ht="12.75">
      <c r="A42" t="s">
        <v>1018</v>
      </c>
      <c r="F42" t="s">
        <v>604</v>
      </c>
      <c r="N42" t="s">
        <v>32</v>
      </c>
      <c r="O42" t="s">
        <v>31</v>
      </c>
      <c r="Q42" t="s">
        <v>56</v>
      </c>
      <c r="T42" s="39" t="s">
        <v>35</v>
      </c>
      <c r="U42" s="59" t="s">
        <v>57</v>
      </c>
      <c r="V42" s="61" t="s">
        <v>58</v>
      </c>
      <c r="W42" s="62" t="s">
        <v>58</v>
      </c>
      <c r="X42" s="43" t="s">
        <v>58</v>
      </c>
      <c r="Y42" s="44" t="s">
        <v>51</v>
      </c>
      <c r="Z42" s="45" t="s">
        <v>58</v>
      </c>
      <c r="AA42" s="46" t="s">
        <v>278</v>
      </c>
      <c r="AD42" s="39" t="s">
        <v>35</v>
      </c>
      <c r="AE42" s="59" t="s">
        <v>57</v>
      </c>
      <c r="AF42" s="61">
        <v>0</v>
      </c>
      <c r="AG42" s="87"/>
      <c r="AH42" s="80">
        <v>0</v>
      </c>
      <c r="AI42" s="43">
        <v>0</v>
      </c>
      <c r="AJ42" s="59" t="s">
        <v>51</v>
      </c>
      <c r="AK42" s="45">
        <v>0</v>
      </c>
      <c r="AL42" s="80" t="s">
        <v>278</v>
      </c>
    </row>
    <row r="43" spans="1:43" ht="12.75">
      <c r="A43" t="s">
        <v>1019</v>
      </c>
      <c r="F43" t="s">
        <v>604</v>
      </c>
      <c r="J43" t="s">
        <v>34</v>
      </c>
      <c r="K43" t="s">
        <v>35</v>
      </c>
      <c r="L43" t="s">
        <v>59</v>
      </c>
      <c r="M43" t="s">
        <v>57</v>
      </c>
      <c r="N43" t="s">
        <v>58</v>
      </c>
      <c r="O43" t="s">
        <v>58</v>
      </c>
      <c r="Q43">
        <f>40-31</f>
        <v>9</v>
      </c>
      <c r="T43" s="16"/>
      <c r="U43" s="12" t="s">
        <v>70</v>
      </c>
      <c r="V43" s="19">
        <v>0.2661</v>
      </c>
      <c r="W43" s="20">
        <v>0.5006</v>
      </c>
      <c r="X43" s="13">
        <v>0.0019</v>
      </c>
      <c r="Y43" s="23" t="s">
        <v>51</v>
      </c>
      <c r="Z43" s="19">
        <v>0.7448</v>
      </c>
      <c r="AA43" s="24" t="s">
        <v>278</v>
      </c>
      <c r="AD43" s="16"/>
      <c r="AE43" s="12" t="s">
        <v>70</v>
      </c>
      <c r="AF43" s="19">
        <v>-0.6536</v>
      </c>
      <c r="AG43" s="88"/>
      <c r="AH43" s="70">
        <v>0.582</v>
      </c>
      <c r="AI43" s="13">
        <v>-1.9474</v>
      </c>
      <c r="AJ43" s="12" t="s">
        <v>51</v>
      </c>
      <c r="AK43" s="19">
        <v>-0.27097</v>
      </c>
      <c r="AL43" s="69" t="s">
        <v>278</v>
      </c>
      <c r="AQ43" s="9"/>
    </row>
    <row r="44" spans="1:43" ht="12.75">
      <c r="A44" t="s">
        <v>1020</v>
      </c>
      <c r="F44" t="s">
        <v>604</v>
      </c>
      <c r="M44" t="str">
        <f>MID(A40,10,3)</f>
        <v>EC </v>
      </c>
      <c r="N44" t="str">
        <f>RIGHT(A40,8)</f>
        <v>  0.2661</v>
      </c>
      <c r="O44" t="str">
        <f>RIGHT(A1016,8)</f>
        <v>  0.5006</v>
      </c>
      <c r="T44" s="16"/>
      <c r="U44" s="12" t="s">
        <v>71</v>
      </c>
      <c r="V44" s="19">
        <v>0.0108</v>
      </c>
      <c r="W44" s="20">
        <v>0.2438</v>
      </c>
      <c r="X44" s="13">
        <v>0.1685</v>
      </c>
      <c r="Y44" s="23" t="s">
        <v>51</v>
      </c>
      <c r="Z44" s="19">
        <v>0.1461</v>
      </c>
      <c r="AA44" s="24" t="s">
        <v>278</v>
      </c>
      <c r="AD44" s="16"/>
      <c r="AE44" s="12" t="s">
        <v>71</v>
      </c>
      <c r="AF44" s="19">
        <v>-1.2042</v>
      </c>
      <c r="AG44" s="88"/>
      <c r="AH44" s="70">
        <v>0.954</v>
      </c>
      <c r="AI44" s="13">
        <v>-0.6126</v>
      </c>
      <c r="AJ44" s="12" t="s">
        <v>51</v>
      </c>
      <c r="AK44" s="19">
        <v>-1.56861</v>
      </c>
      <c r="AL44" s="69" t="s">
        <v>278</v>
      </c>
      <c r="AQ44" s="9"/>
    </row>
    <row r="45" spans="1:43" ht="12.75">
      <c r="A45" t="s">
        <v>1021</v>
      </c>
      <c r="F45" t="s">
        <v>604</v>
      </c>
      <c r="M45" t="str">
        <f>MID(A41,10,3)</f>
        <v>GCB</v>
      </c>
      <c r="N45" t="str">
        <f>RIGHT(A41,8)</f>
        <v>  0.0108</v>
      </c>
      <c r="O45" t="str">
        <f>RIGHT(A1017,8)</f>
        <v>  0.2438</v>
      </c>
      <c r="T45" s="16"/>
      <c r="U45" s="12" t="s">
        <v>72</v>
      </c>
      <c r="V45" s="19">
        <v>0.0046</v>
      </c>
      <c r="W45" s="20">
        <v>0.0105</v>
      </c>
      <c r="X45" s="13">
        <v>0.0086</v>
      </c>
      <c r="Y45" s="23" t="s">
        <v>51</v>
      </c>
      <c r="Z45" s="19">
        <v>0.0002</v>
      </c>
      <c r="AA45" s="24" t="s">
        <v>278</v>
      </c>
      <c r="AD45" s="16"/>
      <c r="AE45" s="12" t="s">
        <v>72</v>
      </c>
      <c r="AF45" s="19">
        <v>1.5012</v>
      </c>
      <c r="AG45" s="88"/>
      <c r="AH45" s="70">
        <v>1.2279</v>
      </c>
      <c r="AI45" s="13">
        <v>1.551</v>
      </c>
      <c r="AJ45" s="12" t="s">
        <v>51</v>
      </c>
      <c r="AK45" s="19">
        <v>2.11148</v>
      </c>
      <c r="AL45" s="69" t="s">
        <v>278</v>
      </c>
      <c r="AQ45" s="9"/>
    </row>
    <row r="46" spans="1:43" ht="12.75">
      <c r="A46" t="s">
        <v>1005</v>
      </c>
      <c r="F46" t="s">
        <v>604</v>
      </c>
      <c r="M46" t="str">
        <f>MID(A42,10,3)</f>
        <v>ME </v>
      </c>
      <c r="N46" t="str">
        <f>RIGHT(A42,8)</f>
        <v>  0.0046</v>
      </c>
      <c r="O46" t="str">
        <f>RIGHT(A1018,8)</f>
        <v>  0.0105</v>
      </c>
      <c r="T46" s="16"/>
      <c r="U46" s="12" t="s">
        <v>73</v>
      </c>
      <c r="V46" s="19">
        <v>0.496</v>
      </c>
      <c r="W46" s="20">
        <v>0.5111</v>
      </c>
      <c r="X46" s="13">
        <v>0.2133</v>
      </c>
      <c r="Y46" s="23" t="s">
        <v>51</v>
      </c>
      <c r="Z46" s="19">
        <v>0.9104</v>
      </c>
      <c r="AA46" s="24" t="s">
        <v>278</v>
      </c>
      <c r="AD46" s="16"/>
      <c r="AE46" s="12" t="s">
        <v>73</v>
      </c>
      <c r="AF46" s="19">
        <v>-0.3503</v>
      </c>
      <c r="AG46" s="88"/>
      <c r="AH46" s="70">
        <v>-0.3307</v>
      </c>
      <c r="AI46" s="13">
        <v>-0.582</v>
      </c>
      <c r="AJ46" s="12" t="s">
        <v>51</v>
      </c>
      <c r="AK46" s="19">
        <v>0.07327</v>
      </c>
      <c r="AL46" s="69" t="s">
        <v>278</v>
      </c>
      <c r="AQ46" s="9"/>
    </row>
    <row r="47" spans="1:43" ht="13.5" thickBot="1">
      <c r="A47" t="s">
        <v>1022</v>
      </c>
      <c r="F47" t="s">
        <v>604</v>
      </c>
      <c r="M47" t="str">
        <f>MID(A43,10,3)</f>
        <v>PB </v>
      </c>
      <c r="N47" t="str">
        <f>RIGHT(A43,8)</f>
        <v>  0.4960</v>
      </c>
      <c r="O47" t="str">
        <f>RIGHT(A1019,8)</f>
        <v>  0.5111</v>
      </c>
      <c r="T47" s="16"/>
      <c r="U47" s="28" t="s">
        <v>74</v>
      </c>
      <c r="V47" s="29">
        <v>0.0059</v>
      </c>
      <c r="W47" s="30">
        <v>0</v>
      </c>
      <c r="X47" s="31">
        <v>0.0432</v>
      </c>
      <c r="Y47" s="32" t="s">
        <v>51</v>
      </c>
      <c r="Z47" s="29">
        <v>0.0024</v>
      </c>
      <c r="AA47" s="33" t="s">
        <v>278</v>
      </c>
      <c r="AD47" s="47"/>
      <c r="AE47" s="60" t="s">
        <v>74</v>
      </c>
      <c r="AF47" s="27">
        <v>0.9695</v>
      </c>
      <c r="AG47" s="89"/>
      <c r="AH47" s="72">
        <v>2.0217</v>
      </c>
      <c r="AI47" s="49">
        <v>0.7135</v>
      </c>
      <c r="AJ47" s="60" t="s">
        <v>51</v>
      </c>
      <c r="AK47" s="27">
        <v>1.27274</v>
      </c>
      <c r="AL47" s="73" t="s">
        <v>278</v>
      </c>
      <c r="AQ47" s="9"/>
    </row>
    <row r="48" spans="1:43" ht="12.75">
      <c r="A48" t="s">
        <v>1023</v>
      </c>
      <c r="F48" t="s">
        <v>604</v>
      </c>
      <c r="M48" t="str">
        <f>MID(A44,10,3)</f>
        <v>SB </v>
      </c>
      <c r="N48" t="str">
        <f>RIGHT(A44,8)</f>
        <v>  0.0059</v>
      </c>
      <c r="O48" t="str">
        <f>RIGHT(A1020,8)</f>
        <v>  0.0000</v>
      </c>
      <c r="T48" s="39" t="s">
        <v>36</v>
      </c>
      <c r="U48" s="40">
        <v>2000</v>
      </c>
      <c r="V48" s="41" t="s">
        <v>58</v>
      </c>
      <c r="W48" s="42" t="s">
        <v>58</v>
      </c>
      <c r="X48" s="43" t="s">
        <v>58</v>
      </c>
      <c r="Y48" s="44" t="s">
        <v>51</v>
      </c>
      <c r="Z48" s="45" t="s">
        <v>58</v>
      </c>
      <c r="AA48" s="46" t="s">
        <v>278</v>
      </c>
      <c r="AD48" s="16" t="s">
        <v>124</v>
      </c>
      <c r="AE48" s="34">
        <v>2000</v>
      </c>
      <c r="AF48" s="78">
        <v>0</v>
      </c>
      <c r="AG48" s="4"/>
      <c r="AH48" s="79">
        <v>0</v>
      </c>
      <c r="AI48" s="36">
        <v>0</v>
      </c>
      <c r="AJ48" s="34" t="s">
        <v>51</v>
      </c>
      <c r="AK48" s="35">
        <v>0</v>
      </c>
      <c r="AL48" s="79" t="s">
        <v>278</v>
      </c>
      <c r="AQ48" s="9"/>
    </row>
    <row r="49" spans="1:43" ht="12.75">
      <c r="A49" t="s">
        <v>1024</v>
      </c>
      <c r="F49" t="s">
        <v>604</v>
      </c>
      <c r="L49" t="s">
        <v>60</v>
      </c>
      <c r="M49" t="s">
        <v>57</v>
      </c>
      <c r="N49">
        <v>0</v>
      </c>
      <c r="O49">
        <v>0</v>
      </c>
      <c r="T49" s="16"/>
      <c r="U49" s="26" t="s">
        <v>75</v>
      </c>
      <c r="V49" s="19">
        <v>0.2743</v>
      </c>
      <c r="W49" s="20">
        <v>0.2766</v>
      </c>
      <c r="X49" s="13">
        <v>0.8156</v>
      </c>
      <c r="Y49" s="23" t="s">
        <v>51</v>
      </c>
      <c r="Z49" s="19">
        <v>0.831</v>
      </c>
      <c r="AA49" s="24" t="s">
        <v>278</v>
      </c>
      <c r="AD49" s="16"/>
      <c r="AE49" s="12" t="s">
        <v>75</v>
      </c>
      <c r="AF49" s="19">
        <v>0.6</v>
      </c>
      <c r="AG49" s="88"/>
      <c r="AH49" s="70">
        <v>0.5446</v>
      </c>
      <c r="AI49" s="13">
        <v>-0.1289</v>
      </c>
      <c r="AJ49" s="12" t="s">
        <v>51</v>
      </c>
      <c r="AK49" s="19">
        <v>0.1241</v>
      </c>
      <c r="AL49" s="69" t="s">
        <v>278</v>
      </c>
      <c r="AQ49" s="9"/>
    </row>
    <row r="50" spans="1:43" ht="12.75">
      <c r="A50" t="s">
        <v>1025</v>
      </c>
      <c r="F50" t="s">
        <v>604</v>
      </c>
      <c r="M50" t="str">
        <f>MID(A40,10,3)</f>
        <v>EC </v>
      </c>
      <c r="N50" t="str">
        <f>MID(A40,14,8)</f>
        <v>-0.6536 </v>
      </c>
      <c r="O50" t="str">
        <f>MID(A1016,14,8)</f>
        <v> 0.5820 </v>
      </c>
      <c r="T50" s="16"/>
      <c r="U50" s="26" t="s">
        <v>76</v>
      </c>
      <c r="V50" s="19">
        <v>0.7752</v>
      </c>
      <c r="W50" s="20">
        <v>0.2047</v>
      </c>
      <c r="X50" s="13">
        <v>0.7221</v>
      </c>
      <c r="Y50" s="23" t="s">
        <v>51</v>
      </c>
      <c r="Z50" s="19">
        <v>0.7483</v>
      </c>
      <c r="AA50" s="24" t="s">
        <v>278</v>
      </c>
      <c r="AD50" s="16"/>
      <c r="AE50" s="12" t="s">
        <v>76</v>
      </c>
      <c r="AF50" s="19">
        <v>0.1855</v>
      </c>
      <c r="AG50" s="88"/>
      <c r="AH50" s="70">
        <v>0.7744</v>
      </c>
      <c r="AI50" s="13">
        <v>-0.2278</v>
      </c>
      <c r="AJ50" s="12" t="s">
        <v>51</v>
      </c>
      <c r="AK50" s="19">
        <v>-0.2346</v>
      </c>
      <c r="AL50" s="69" t="s">
        <v>278</v>
      </c>
      <c r="AQ50" s="9"/>
    </row>
    <row r="51" spans="1:43" ht="12.75">
      <c r="A51" t="s">
        <v>1026</v>
      </c>
      <c r="F51" t="s">
        <v>604</v>
      </c>
      <c r="M51" t="str">
        <f>MID(A41,10,3)</f>
        <v>GCB</v>
      </c>
      <c r="N51" t="str">
        <f>MID(A41,14,8)</f>
        <v>-1.2042 </v>
      </c>
      <c r="O51" t="str">
        <f>MID(A1017,14,8)</f>
        <v> 0.9540 </v>
      </c>
      <c r="T51" s="16"/>
      <c r="U51" s="26" t="s">
        <v>77</v>
      </c>
      <c r="V51" s="19">
        <v>0.4414</v>
      </c>
      <c r="W51" s="20">
        <v>0.5725</v>
      </c>
      <c r="X51" s="13">
        <v>0.8544</v>
      </c>
      <c r="Y51" s="23" t="s">
        <v>51</v>
      </c>
      <c r="Z51" s="19">
        <v>0.4944</v>
      </c>
      <c r="AA51" s="24" t="s">
        <v>278</v>
      </c>
      <c r="AD51" s="16"/>
      <c r="AE51" s="12" t="s">
        <v>77</v>
      </c>
      <c r="AF51" s="19">
        <v>0.4216</v>
      </c>
      <c r="AG51" s="88"/>
      <c r="AH51" s="70">
        <v>0.2916</v>
      </c>
      <c r="AI51" s="13">
        <v>0.1</v>
      </c>
      <c r="AJ51" s="12" t="s">
        <v>51</v>
      </c>
      <c r="AK51" s="19">
        <v>-0.4398</v>
      </c>
      <c r="AL51" s="69" t="s">
        <v>278</v>
      </c>
      <c r="AQ51" s="9"/>
    </row>
    <row r="52" spans="1:43" ht="12.75">
      <c r="A52" t="s">
        <v>1025</v>
      </c>
      <c r="F52" t="s">
        <v>604</v>
      </c>
      <c r="M52" t="str">
        <f>MID(A42,10,3)</f>
        <v>ME </v>
      </c>
      <c r="N52" t="str">
        <f>MID(A42,14,8)</f>
        <v> 1.5012 </v>
      </c>
      <c r="O52" t="str">
        <f>MID(A1018,14,8)</f>
        <v> 1.2279 </v>
      </c>
      <c r="T52" s="16"/>
      <c r="U52" s="26" t="s">
        <v>78</v>
      </c>
      <c r="V52" s="19">
        <v>0.8839</v>
      </c>
      <c r="W52" s="20">
        <v>0.5889</v>
      </c>
      <c r="X52" s="13">
        <v>0.9012</v>
      </c>
      <c r="Y52" s="23" t="s">
        <v>51</v>
      </c>
      <c r="Z52" s="19">
        <v>0.154</v>
      </c>
      <c r="AA52" s="24" t="s">
        <v>278</v>
      </c>
      <c r="AD52" s="16"/>
      <c r="AE52" s="12" t="s">
        <v>78</v>
      </c>
      <c r="AF52" s="19">
        <v>-0.0817</v>
      </c>
      <c r="AG52" s="88"/>
      <c r="AH52" s="70">
        <v>0.3825</v>
      </c>
      <c r="AI52" s="13">
        <v>0.0689</v>
      </c>
      <c r="AJ52" s="12" t="s">
        <v>51</v>
      </c>
      <c r="AK52" s="19">
        <v>-1.1617</v>
      </c>
      <c r="AL52" s="69" t="s">
        <v>278</v>
      </c>
      <c r="AQ52" s="9"/>
    </row>
    <row r="53" spans="1:43" ht="12.75">
      <c r="A53" t="s">
        <v>1027</v>
      </c>
      <c r="F53" t="s">
        <v>604</v>
      </c>
      <c r="M53" t="str">
        <f>MID(A43,10,3)</f>
        <v>PB </v>
      </c>
      <c r="N53" t="str">
        <f>MID(A43,14,8)</f>
        <v>-0.3503 </v>
      </c>
      <c r="O53" t="str">
        <f>MID(A1019,14,8)</f>
        <v>-0.3307 </v>
      </c>
      <c r="T53" s="16"/>
      <c r="U53" s="26" t="s">
        <v>79</v>
      </c>
      <c r="V53" s="19">
        <v>0.1933</v>
      </c>
      <c r="W53" s="20">
        <v>0.6933</v>
      </c>
      <c r="X53" s="13">
        <v>0.4961</v>
      </c>
      <c r="Y53" s="23" t="s">
        <v>51</v>
      </c>
      <c r="Z53" s="19">
        <v>0.8222</v>
      </c>
      <c r="AA53" s="24" t="s">
        <v>278</v>
      </c>
      <c r="AD53" s="16"/>
      <c r="AE53" s="12" t="s">
        <v>79</v>
      </c>
      <c r="AF53" s="19">
        <v>0.6903</v>
      </c>
      <c r="AG53" s="88"/>
      <c r="AH53" s="70">
        <v>-0.185</v>
      </c>
      <c r="AI53" s="13">
        <v>-0.3549</v>
      </c>
      <c r="AJ53" s="12" t="s">
        <v>51</v>
      </c>
      <c r="AK53" s="19">
        <v>0.1241</v>
      </c>
      <c r="AL53" s="69" t="s">
        <v>278</v>
      </c>
      <c r="AQ53" s="9"/>
    </row>
    <row r="54" spans="1:43" ht="13.5" thickBot="1">
      <c r="A54" t="s">
        <v>1028</v>
      </c>
      <c r="F54" t="s">
        <v>604</v>
      </c>
      <c r="M54" t="str">
        <f>MID(A44,10,3)</f>
        <v>SB </v>
      </c>
      <c r="N54" t="str">
        <f>MID(A44,14,8)</f>
        <v> 0.9695 </v>
      </c>
      <c r="O54" t="str">
        <f>MID(A1020,14,8)</f>
        <v> 2.0217 </v>
      </c>
      <c r="T54" s="47"/>
      <c r="U54" s="48" t="s">
        <v>80</v>
      </c>
      <c r="V54" s="27">
        <v>0.2837</v>
      </c>
      <c r="W54" s="22">
        <v>0.8587</v>
      </c>
      <c r="X54" s="49">
        <v>0.1135</v>
      </c>
      <c r="Y54" s="50" t="s">
        <v>51</v>
      </c>
      <c r="Z54" s="27">
        <v>0.7284</v>
      </c>
      <c r="AA54" s="25" t="s">
        <v>278</v>
      </c>
      <c r="AD54" s="16"/>
      <c r="AE54" s="12" t="s">
        <v>80</v>
      </c>
      <c r="AF54" s="19">
        <v>0.3991</v>
      </c>
      <c r="AG54" s="88"/>
      <c r="AH54" s="70">
        <v>0.0603</v>
      </c>
      <c r="AI54" s="13">
        <v>-0.5737</v>
      </c>
      <c r="AJ54" s="12" t="s">
        <v>51</v>
      </c>
      <c r="AK54" s="19">
        <v>-0.1368</v>
      </c>
      <c r="AL54" s="69" t="s">
        <v>278</v>
      </c>
      <c r="AQ54" s="9"/>
    </row>
    <row r="55" spans="1:43" ht="13.5" thickBot="1">
      <c r="A55" t="s">
        <v>1029</v>
      </c>
      <c r="F55" t="s">
        <v>604</v>
      </c>
      <c r="K55" t="s">
        <v>124</v>
      </c>
      <c r="L55" t="s">
        <v>59</v>
      </c>
      <c r="M55">
        <v>2000</v>
      </c>
      <c r="N55" t="s">
        <v>58</v>
      </c>
      <c r="O55" t="s">
        <v>58</v>
      </c>
      <c r="T55" s="16" t="s">
        <v>125</v>
      </c>
      <c r="U55" s="51" t="s">
        <v>127</v>
      </c>
      <c r="V55" s="52">
        <v>0.2499</v>
      </c>
      <c r="W55" s="53">
        <v>0.9423</v>
      </c>
      <c r="X55" s="54">
        <v>0.1427</v>
      </c>
      <c r="Y55" s="55" t="s">
        <v>51</v>
      </c>
      <c r="Z55" s="52">
        <v>0.7126</v>
      </c>
      <c r="AA55" s="56" t="s">
        <v>278</v>
      </c>
      <c r="AD55" s="16" t="s">
        <v>125</v>
      </c>
      <c r="AE55" s="28" t="s">
        <v>127</v>
      </c>
      <c r="AF55" s="29">
        <v>0.0416</v>
      </c>
      <c r="AG55" s="90"/>
      <c r="AH55" s="77">
        <v>0.01</v>
      </c>
      <c r="AI55" s="31">
        <v>-0.05194</v>
      </c>
      <c r="AJ55" s="28" t="s">
        <v>51</v>
      </c>
      <c r="AK55" s="29">
        <v>-0.97833</v>
      </c>
      <c r="AL55" s="75" t="s">
        <v>278</v>
      </c>
      <c r="AQ55" s="9"/>
    </row>
    <row r="56" spans="1:43" ht="12.75">
      <c r="A56" t="s">
        <v>1030</v>
      </c>
      <c r="F56" t="s">
        <v>604</v>
      </c>
      <c r="K56" s="2"/>
      <c r="M56" t="str">
        <f>MID(A104,12,6)</f>
        <v>2005  </v>
      </c>
      <c r="N56" t="str">
        <f>RIGHT(A104,8)</f>
        <v>  0.2743</v>
      </c>
      <c r="O56" t="str">
        <f>RIGHT(A1083,8)</f>
        <v>  0.2766</v>
      </c>
      <c r="T56" s="39" t="s">
        <v>37</v>
      </c>
      <c r="U56" s="59" t="s">
        <v>64</v>
      </c>
      <c r="V56" s="41" t="s">
        <v>58</v>
      </c>
      <c r="W56" s="42" t="s">
        <v>58</v>
      </c>
      <c r="X56" s="43" t="s">
        <v>58</v>
      </c>
      <c r="Y56" s="44" t="s">
        <v>51</v>
      </c>
      <c r="Z56" s="45" t="s">
        <v>58</v>
      </c>
      <c r="AA56" s="46" t="s">
        <v>278</v>
      </c>
      <c r="AD56" s="39" t="s">
        <v>37</v>
      </c>
      <c r="AE56" s="59" t="s">
        <v>64</v>
      </c>
      <c r="AF56" s="61">
        <v>0</v>
      </c>
      <c r="AG56" s="87"/>
      <c r="AH56" s="80">
        <v>0</v>
      </c>
      <c r="AI56" s="43">
        <v>0</v>
      </c>
      <c r="AJ56" s="59" t="s">
        <v>51</v>
      </c>
      <c r="AK56" s="45">
        <v>0</v>
      </c>
      <c r="AL56" s="80" t="s">
        <v>278</v>
      </c>
      <c r="AQ56" s="9"/>
    </row>
    <row r="57" spans="1:43" ht="12.75">
      <c r="A57" t="s">
        <v>1031</v>
      </c>
      <c r="F57" t="s">
        <v>604</v>
      </c>
      <c r="M57" t="str">
        <f>MID(A105,12,6)</f>
        <v>2006  </v>
      </c>
      <c r="N57" t="str">
        <f>RIGHT(A105,8)</f>
        <v>  0.7752</v>
      </c>
      <c r="O57" t="str">
        <f>RIGHT(A1084,8)</f>
        <v>  0.2047</v>
      </c>
      <c r="T57" s="16"/>
      <c r="U57" s="12" t="s">
        <v>81</v>
      </c>
      <c r="V57" s="19">
        <v>0.6977</v>
      </c>
      <c r="W57" s="20">
        <v>0.9447</v>
      </c>
      <c r="X57" s="13">
        <v>0.0683</v>
      </c>
      <c r="Y57" s="23" t="s">
        <v>51</v>
      </c>
      <c r="Z57" s="19">
        <v>0.0669</v>
      </c>
      <c r="AA57" s="24" t="s">
        <v>278</v>
      </c>
      <c r="AD57" s="16"/>
      <c r="AE57" s="12" t="s">
        <v>81</v>
      </c>
      <c r="AF57" s="19">
        <v>-0.3863</v>
      </c>
      <c r="AG57" s="88"/>
      <c r="AH57" s="71">
        <v>-8.063</v>
      </c>
      <c r="AI57" s="13">
        <v>-1.9484</v>
      </c>
      <c r="AJ57" s="12" t="s">
        <v>51</v>
      </c>
      <c r="AK57" s="19">
        <v>-1.9567</v>
      </c>
      <c r="AL57" s="69" t="s">
        <v>278</v>
      </c>
      <c r="AQ57" s="9"/>
    </row>
    <row r="58" spans="1:43" ht="12.75">
      <c r="A58" t="s">
        <v>1032</v>
      </c>
      <c r="F58" t="s">
        <v>604</v>
      </c>
      <c r="M58" t="str">
        <f>MID(A106,12,6)</f>
        <v>2007  </v>
      </c>
      <c r="N58" t="str">
        <f>RIGHT(A106,8)</f>
        <v>  0.4414</v>
      </c>
      <c r="O58" t="str">
        <f>RIGHT(A1085,8)</f>
        <v>  0.5725</v>
      </c>
      <c r="T58" s="16"/>
      <c r="U58" s="12" t="s">
        <v>82</v>
      </c>
      <c r="V58" s="19">
        <v>0.0001</v>
      </c>
      <c r="W58" s="20">
        <v>0.9056</v>
      </c>
      <c r="X58" s="13">
        <v>0</v>
      </c>
      <c r="Y58" s="23" t="s">
        <v>51</v>
      </c>
      <c r="Z58" s="19">
        <v>0</v>
      </c>
      <c r="AA58" s="24" t="s">
        <v>278</v>
      </c>
      <c r="AD58" s="16"/>
      <c r="AE58" s="12" t="s">
        <v>82</v>
      </c>
      <c r="AF58" s="19">
        <v>3.627</v>
      </c>
      <c r="AG58" s="88"/>
      <c r="AH58" s="71">
        <v>-13.78</v>
      </c>
      <c r="AI58" s="13">
        <v>-6.1126</v>
      </c>
      <c r="AJ58" s="12" t="s">
        <v>51</v>
      </c>
      <c r="AK58" s="19">
        <v>-4.6589</v>
      </c>
      <c r="AL58" s="69" t="s">
        <v>278</v>
      </c>
      <c r="AQ58" s="9"/>
    </row>
    <row r="59" spans="1:43" ht="12.75">
      <c r="A59" t="s">
        <v>1025</v>
      </c>
      <c r="F59" t="s">
        <v>604</v>
      </c>
      <c r="M59" t="str">
        <f>MID(A107,12,5)</f>
        <v>2008 </v>
      </c>
      <c r="N59" t="str">
        <f>RIGHT(A107,8)</f>
        <v>  0.8839</v>
      </c>
      <c r="O59" t="str">
        <f>RIGHT(A1086,8)</f>
        <v>  0.5889</v>
      </c>
      <c r="T59" s="16"/>
      <c r="U59" s="12" t="s">
        <v>68</v>
      </c>
      <c r="V59" s="19">
        <v>0.377</v>
      </c>
      <c r="W59" s="18" t="s">
        <v>51</v>
      </c>
      <c r="X59" s="13">
        <v>0.0076</v>
      </c>
      <c r="Y59" s="23" t="s">
        <v>51</v>
      </c>
      <c r="Z59" s="19">
        <v>0.8885</v>
      </c>
      <c r="AA59" s="24" t="s">
        <v>278</v>
      </c>
      <c r="AD59" s="16"/>
      <c r="AE59" s="12" t="s">
        <v>68</v>
      </c>
      <c r="AF59" s="19">
        <v>-0.8127</v>
      </c>
      <c r="AG59" s="88"/>
      <c r="AH59" s="71">
        <v>-13.73</v>
      </c>
      <c r="AI59" s="13">
        <v>3.0503</v>
      </c>
      <c r="AJ59" s="12" t="s">
        <v>51</v>
      </c>
      <c r="AK59" s="19">
        <v>-0.1725</v>
      </c>
      <c r="AL59" s="69" t="s">
        <v>278</v>
      </c>
      <c r="AQ59" s="9"/>
    </row>
    <row r="60" spans="1:43" ht="12.75">
      <c r="A60" t="s">
        <v>1033</v>
      </c>
      <c r="F60" t="s">
        <v>604</v>
      </c>
      <c r="M60" t="str">
        <f>MID(A108,12,6)</f>
        <v>2009  </v>
      </c>
      <c r="N60" t="str">
        <f>RIGHT(A108,8)</f>
        <v>  0.1933</v>
      </c>
      <c r="O60" t="str">
        <f>RIGHT(A1087,8)</f>
        <v>  0.6933</v>
      </c>
      <c r="T60" s="16"/>
      <c r="U60" s="12" t="s">
        <v>83</v>
      </c>
      <c r="V60" s="19">
        <v>0.4395</v>
      </c>
      <c r="W60" s="20">
        <v>0.9059</v>
      </c>
      <c r="X60" s="13">
        <v>0</v>
      </c>
      <c r="Y60" s="23" t="s">
        <v>51</v>
      </c>
      <c r="Z60" s="19">
        <v>0.0009</v>
      </c>
      <c r="AA60" s="24" t="s">
        <v>278</v>
      </c>
      <c r="AD60" s="16"/>
      <c r="AE60" s="12" t="s">
        <v>83</v>
      </c>
      <c r="AF60" s="19">
        <v>-0.4393</v>
      </c>
      <c r="AG60" s="88"/>
      <c r="AH60" s="71">
        <v>-1.35E-10</v>
      </c>
      <c r="AI60" s="13">
        <v>4.9272</v>
      </c>
      <c r="AJ60" s="12" t="s">
        <v>51</v>
      </c>
      <c r="AK60" s="19">
        <v>3.756</v>
      </c>
      <c r="AL60" s="69" t="s">
        <v>278</v>
      </c>
      <c r="AQ60" s="9"/>
    </row>
    <row r="61" spans="1:43" ht="12.75">
      <c r="A61" t="s">
        <v>1025</v>
      </c>
      <c r="F61" t="s">
        <v>604</v>
      </c>
      <c r="M61" t="str">
        <f>MID(A109,12,6)</f>
        <v>2010  </v>
      </c>
      <c r="N61" t="str">
        <f>RIGHT(A109,8)</f>
        <v>  0.2837</v>
      </c>
      <c r="O61" t="str">
        <f>RIGHT(A1088,8)</f>
        <v>  0.8587</v>
      </c>
      <c r="T61" s="16"/>
      <c r="U61" s="12" t="s">
        <v>84</v>
      </c>
      <c r="V61" s="19">
        <v>0.0137</v>
      </c>
      <c r="W61" s="20">
        <v>1</v>
      </c>
      <c r="X61" s="13">
        <v>0.0093</v>
      </c>
      <c r="Y61" s="23" t="s">
        <v>51</v>
      </c>
      <c r="Z61" s="19">
        <v>0.4007</v>
      </c>
      <c r="AA61" s="24" t="s">
        <v>278</v>
      </c>
      <c r="AD61" s="16"/>
      <c r="AE61" s="12" t="s">
        <v>84</v>
      </c>
      <c r="AF61" s="19">
        <v>3.5221</v>
      </c>
      <c r="AG61" s="88"/>
      <c r="AH61" s="71">
        <v>-7.431</v>
      </c>
      <c r="AI61" s="13">
        <v>2.8643</v>
      </c>
      <c r="AJ61" s="12" t="s">
        <v>51</v>
      </c>
      <c r="AK61" s="19">
        <v>-1.0258</v>
      </c>
      <c r="AL61" s="69" t="s">
        <v>278</v>
      </c>
      <c r="AQ61" s="9"/>
    </row>
    <row r="62" spans="6:43" ht="13.5" thickBot="1">
      <c r="F62" t="s">
        <v>604</v>
      </c>
      <c r="L62" t="s">
        <v>60</v>
      </c>
      <c r="M62">
        <v>2000</v>
      </c>
      <c r="N62">
        <v>0</v>
      </c>
      <c r="O62">
        <v>0</v>
      </c>
      <c r="T62" s="47"/>
      <c r="U62" s="60" t="s">
        <v>85</v>
      </c>
      <c r="V62" s="27">
        <v>0.4821</v>
      </c>
      <c r="W62" s="22">
        <v>0.949</v>
      </c>
      <c r="X62" s="49">
        <v>0.0072</v>
      </c>
      <c r="Y62" s="50" t="s">
        <v>51</v>
      </c>
      <c r="Z62" s="27">
        <v>0.7008</v>
      </c>
      <c r="AA62" s="25" t="s">
        <v>278</v>
      </c>
      <c r="AD62" s="47"/>
      <c r="AE62" s="60" t="s">
        <v>85</v>
      </c>
      <c r="AF62" s="27">
        <v>0.6885</v>
      </c>
      <c r="AG62" s="89"/>
      <c r="AH62" s="73" t="s">
        <v>271</v>
      </c>
      <c r="AI62" s="49">
        <v>2.9685</v>
      </c>
      <c r="AJ62" s="60" t="s">
        <v>51</v>
      </c>
      <c r="AK62" s="27">
        <v>-0.4478</v>
      </c>
      <c r="AL62" s="73" t="s">
        <v>278</v>
      </c>
      <c r="AQ62" s="9"/>
    </row>
    <row r="63" spans="6:43" ht="12.75">
      <c r="F63" t="s">
        <v>604</v>
      </c>
      <c r="M63" t="str">
        <f>MID(A104,12,6)</f>
        <v>2005  </v>
      </c>
      <c r="N63" t="str">
        <f>MID(A104,16,8)</f>
        <v>  0.6000</v>
      </c>
      <c r="O63" t="str">
        <f>MID(A1083,16,8)</f>
        <v>  0.5446</v>
      </c>
      <c r="T63" s="16" t="s">
        <v>38</v>
      </c>
      <c r="U63" s="34" t="s">
        <v>65</v>
      </c>
      <c r="V63" s="57" t="s">
        <v>58</v>
      </c>
      <c r="W63" s="58" t="s">
        <v>58</v>
      </c>
      <c r="X63" s="36" t="s">
        <v>58</v>
      </c>
      <c r="Y63" s="37" t="s">
        <v>51</v>
      </c>
      <c r="Z63" s="35" t="s">
        <v>58</v>
      </c>
      <c r="AA63" s="38" t="s">
        <v>278</v>
      </c>
      <c r="AD63" s="16" t="s">
        <v>38</v>
      </c>
      <c r="AE63" s="34" t="s">
        <v>65</v>
      </c>
      <c r="AF63" s="78">
        <v>0</v>
      </c>
      <c r="AG63" s="4"/>
      <c r="AH63" s="79">
        <v>0</v>
      </c>
      <c r="AI63" s="36">
        <v>0</v>
      </c>
      <c r="AJ63" s="34" t="s">
        <v>51</v>
      </c>
      <c r="AK63" s="35">
        <v>0</v>
      </c>
      <c r="AL63" s="79" t="s">
        <v>278</v>
      </c>
      <c r="AQ63" s="9"/>
    </row>
    <row r="64" spans="1:43" ht="12.75">
      <c r="A64" t="s">
        <v>1034</v>
      </c>
      <c r="F64" t="s">
        <v>604</v>
      </c>
      <c r="M64" t="str">
        <f>MID(A105,12,6)</f>
        <v>2006  </v>
      </c>
      <c r="N64" t="str">
        <f>MID(A105,16,8)</f>
        <v>  0.1855</v>
      </c>
      <c r="O64" t="str">
        <f>MID(A1084,16,8)</f>
        <v>  0.7744</v>
      </c>
      <c r="T64" s="16"/>
      <c r="U64" s="12" t="s">
        <v>86</v>
      </c>
      <c r="V64" s="19">
        <v>0.2575</v>
      </c>
      <c r="W64" s="20">
        <v>0.1515</v>
      </c>
      <c r="X64" s="13">
        <v>0.0072</v>
      </c>
      <c r="Y64" s="23" t="s">
        <v>51</v>
      </c>
      <c r="Z64" s="19">
        <v>0.9812</v>
      </c>
      <c r="AA64" s="24" t="s">
        <v>278</v>
      </c>
      <c r="AD64" s="16"/>
      <c r="AE64" s="12" t="s">
        <v>86</v>
      </c>
      <c r="AF64" s="19">
        <v>-0.5493</v>
      </c>
      <c r="AG64" s="88"/>
      <c r="AH64" s="70">
        <v>1.5299</v>
      </c>
      <c r="AI64" s="13">
        <v>-1.2439</v>
      </c>
      <c r="AJ64" s="12" t="s">
        <v>51</v>
      </c>
      <c r="AK64" s="19">
        <v>-0.0222</v>
      </c>
      <c r="AL64" s="69" t="s">
        <v>278</v>
      </c>
      <c r="AQ64" s="9"/>
    </row>
    <row r="65" spans="1:43" ht="12.75">
      <c r="A65" t="s">
        <v>1035</v>
      </c>
      <c r="F65" t="s">
        <v>604</v>
      </c>
      <c r="M65" t="str">
        <f>MID(A106,12,6)</f>
        <v>2007  </v>
      </c>
      <c r="N65" t="str">
        <f>MID(A106,16,8)</f>
        <v>  0.4216</v>
      </c>
      <c r="O65" t="str">
        <f>MID(A1085,16,8)</f>
        <v>  0.2916</v>
      </c>
      <c r="T65" s="16"/>
      <c r="U65" s="12" t="s">
        <v>87</v>
      </c>
      <c r="V65" s="19">
        <v>0.5996</v>
      </c>
      <c r="W65" s="20">
        <v>0.872</v>
      </c>
      <c r="X65" s="13">
        <v>0.2819</v>
      </c>
      <c r="Y65" s="23" t="s">
        <v>51</v>
      </c>
      <c r="Z65" s="19">
        <v>0.4079</v>
      </c>
      <c r="AA65" s="24" t="s">
        <v>278</v>
      </c>
      <c r="AD65" s="16"/>
      <c r="AE65" s="12" t="s">
        <v>87</v>
      </c>
      <c r="AF65" s="19">
        <v>0.3412</v>
      </c>
      <c r="AG65" s="88"/>
      <c r="AH65" s="70">
        <v>0.1434</v>
      </c>
      <c r="AI65" s="13">
        <v>-0.6323</v>
      </c>
      <c r="AJ65" s="12" t="s">
        <v>51</v>
      </c>
      <c r="AK65" s="19">
        <v>0.7975</v>
      </c>
      <c r="AL65" s="69" t="s">
        <v>278</v>
      </c>
      <c r="AQ65" s="9"/>
    </row>
    <row r="66" spans="1:43" ht="12.75">
      <c r="A66" t="s">
        <v>979</v>
      </c>
      <c r="F66" t="s">
        <v>604</v>
      </c>
      <c r="M66" t="str">
        <f>MID(A107,12,5)</f>
        <v>2008 </v>
      </c>
      <c r="N66" t="str">
        <f>MID(A107,16,8)</f>
        <v> -0.0817</v>
      </c>
      <c r="O66" t="str">
        <f>MID(A1086,16,8)</f>
        <v>  0.3825</v>
      </c>
      <c r="T66" s="16"/>
      <c r="U66" s="12" t="s">
        <v>88</v>
      </c>
      <c r="V66" s="19">
        <v>0.0663</v>
      </c>
      <c r="W66" s="20">
        <v>0</v>
      </c>
      <c r="X66" s="13">
        <v>0.6572</v>
      </c>
      <c r="Y66" s="23" t="s">
        <v>51</v>
      </c>
      <c r="Z66" s="19">
        <v>0.0657</v>
      </c>
      <c r="AA66" s="24" t="s">
        <v>278</v>
      </c>
      <c r="AD66" s="16"/>
      <c r="AE66" s="12" t="s">
        <v>88</v>
      </c>
      <c r="AF66" s="19">
        <v>1.6071</v>
      </c>
      <c r="AG66" s="88"/>
      <c r="AH66" s="70">
        <v>2.9322</v>
      </c>
      <c r="AI66" s="13">
        <v>-0.3827</v>
      </c>
      <c r="AJ66" s="12" t="s">
        <v>51</v>
      </c>
      <c r="AK66" s="19">
        <v>1.8985</v>
      </c>
      <c r="AL66" s="69" t="s">
        <v>278</v>
      </c>
      <c r="AQ66" s="9"/>
    </row>
    <row r="67" spans="1:43" ht="12.75">
      <c r="A67" t="s">
        <v>1036</v>
      </c>
      <c r="F67" t="s">
        <v>604</v>
      </c>
      <c r="M67" t="str">
        <f>MID(A108,12,6)</f>
        <v>2009  </v>
      </c>
      <c r="N67" t="str">
        <f>MID(A108,16,8)</f>
        <v>  0.6903</v>
      </c>
      <c r="O67" t="str">
        <f>MID(A1087,16,8)</f>
        <v> -0.1850</v>
      </c>
      <c r="T67" s="16"/>
      <c r="U67" s="12" t="s">
        <v>89</v>
      </c>
      <c r="V67" s="19">
        <v>0.9656</v>
      </c>
      <c r="W67" s="20">
        <v>0.4745</v>
      </c>
      <c r="X67" s="13">
        <v>0.0043</v>
      </c>
      <c r="Y67" s="23" t="s">
        <v>51</v>
      </c>
      <c r="Z67" s="19">
        <v>0.3654</v>
      </c>
      <c r="AA67" s="24" t="s">
        <v>278</v>
      </c>
      <c r="AD67" s="16"/>
      <c r="AE67" s="12" t="s">
        <v>89</v>
      </c>
      <c r="AF67" s="19">
        <v>0.0291</v>
      </c>
      <c r="AG67" s="88"/>
      <c r="AH67" s="70">
        <v>-1.0221</v>
      </c>
      <c r="AI67" s="13">
        <v>-1.8916</v>
      </c>
      <c r="AJ67" s="12" t="s">
        <v>51</v>
      </c>
      <c r="AK67" s="19">
        <v>0.8749</v>
      </c>
      <c r="AL67" s="69" t="s">
        <v>278</v>
      </c>
      <c r="AQ67" s="9"/>
    </row>
    <row r="68" spans="1:43" ht="12.75">
      <c r="A68" t="s">
        <v>1037</v>
      </c>
      <c r="F68" t="s">
        <v>604</v>
      </c>
      <c r="M68" t="str">
        <f>MID(A109,12,6)</f>
        <v>2010  </v>
      </c>
      <c r="N68" t="str">
        <f>MID(A109,16,8)</f>
        <v>  0.3991</v>
      </c>
      <c r="O68" t="str">
        <f>MID(A1088,16,8)</f>
        <v>  0.0603</v>
      </c>
      <c r="T68" s="16"/>
      <c r="U68" s="12" t="s">
        <v>90</v>
      </c>
      <c r="V68" s="19">
        <v>0.6612</v>
      </c>
      <c r="W68" s="20">
        <v>0.0538</v>
      </c>
      <c r="X68" s="13">
        <v>0.4945</v>
      </c>
      <c r="Y68" s="23" t="s">
        <v>51</v>
      </c>
      <c r="Z68" s="19">
        <v>0.8043</v>
      </c>
      <c r="AA68" s="24" t="s">
        <v>278</v>
      </c>
      <c r="AD68" s="16"/>
      <c r="AE68" s="12" t="s">
        <v>90</v>
      </c>
      <c r="AF68" s="19">
        <v>-0.4217</v>
      </c>
      <c r="AG68" s="88"/>
      <c r="AH68" s="70">
        <v>1.6538</v>
      </c>
      <c r="AI68" s="13">
        <v>-0.6323</v>
      </c>
      <c r="AJ68" s="12" t="s">
        <v>51</v>
      </c>
      <c r="AK68" s="19">
        <v>-4.8647</v>
      </c>
      <c r="AL68" s="69" t="s">
        <v>278</v>
      </c>
      <c r="AQ68" s="9"/>
    </row>
    <row r="69" spans="1:43" ht="12.75">
      <c r="A69" t="s">
        <v>1038</v>
      </c>
      <c r="F69" t="s">
        <v>604</v>
      </c>
      <c r="K69" t="s">
        <v>125</v>
      </c>
      <c r="L69" t="s">
        <v>59</v>
      </c>
      <c r="M69" t="s">
        <v>127</v>
      </c>
      <c r="N69" t="str">
        <f>RIGHT(B104,8)</f>
        <v>  0.2499</v>
      </c>
      <c r="O69" t="str">
        <f>RIGHT(B$1074,8)</f>
        <v>  0.9423</v>
      </c>
      <c r="T69" s="16"/>
      <c r="U69" s="12" t="s">
        <v>91</v>
      </c>
      <c r="V69" s="19">
        <v>0</v>
      </c>
      <c r="W69" s="20">
        <v>0</v>
      </c>
      <c r="X69" s="13">
        <v>0.0201</v>
      </c>
      <c r="Y69" s="23" t="s">
        <v>51</v>
      </c>
      <c r="Z69" s="19">
        <v>0</v>
      </c>
      <c r="AA69" s="24" t="s">
        <v>278</v>
      </c>
      <c r="AD69" s="16"/>
      <c r="AE69" s="12" t="s">
        <v>91</v>
      </c>
      <c r="AF69" s="19">
        <v>2.0608</v>
      </c>
      <c r="AG69" s="88"/>
      <c r="AH69" s="70">
        <v>4.3518</v>
      </c>
      <c r="AI69" s="13">
        <v>0.9392</v>
      </c>
      <c r="AJ69" s="12" t="s">
        <v>51</v>
      </c>
      <c r="AK69" s="19">
        <v>2.7432</v>
      </c>
      <c r="AL69" s="69" t="s">
        <v>278</v>
      </c>
      <c r="AQ69" s="9"/>
    </row>
    <row r="70" spans="1:43" ht="12.75">
      <c r="A70" t="s">
        <v>1039</v>
      </c>
      <c r="F70" t="s">
        <v>604</v>
      </c>
      <c r="L70" t="s">
        <v>60</v>
      </c>
      <c r="M70" t="s">
        <v>127</v>
      </c>
      <c r="N70" t="str">
        <f>MID(B104,10,8)</f>
        <v>  0.0416</v>
      </c>
      <c r="O70" t="str">
        <f>MID(B$1074,11,9)</f>
        <v>   0.01  </v>
      </c>
      <c r="T70" s="16"/>
      <c r="U70" s="12" t="s">
        <v>92</v>
      </c>
      <c r="V70" s="19">
        <v>0.8808</v>
      </c>
      <c r="W70" s="20">
        <v>0.9749</v>
      </c>
      <c r="X70" s="13">
        <v>0.2282</v>
      </c>
      <c r="Y70" s="23" t="s">
        <v>51</v>
      </c>
      <c r="Z70" s="19">
        <v>0.4923</v>
      </c>
      <c r="AA70" s="24" t="s">
        <v>278</v>
      </c>
      <c r="AD70" s="16"/>
      <c r="AE70" s="12" t="s">
        <v>92</v>
      </c>
      <c r="AF70" s="19">
        <v>0.0928</v>
      </c>
      <c r="AG70" s="88"/>
      <c r="AH70" s="70">
        <v>-0.0205</v>
      </c>
      <c r="AI70" s="13">
        <v>-0.676</v>
      </c>
      <c r="AJ70" s="12" t="s">
        <v>51</v>
      </c>
      <c r="AK70" s="19">
        <v>0.6584</v>
      </c>
      <c r="AL70" s="69" t="s">
        <v>278</v>
      </c>
      <c r="AQ70" s="9"/>
    </row>
    <row r="71" spans="1:43" ht="12.75">
      <c r="A71" t="s">
        <v>1040</v>
      </c>
      <c r="F71" t="s">
        <v>604</v>
      </c>
      <c r="K71" t="s">
        <v>37</v>
      </c>
      <c r="L71" t="s">
        <v>59</v>
      </c>
      <c r="M71" t="s">
        <v>64</v>
      </c>
      <c r="N71" t="s">
        <v>58</v>
      </c>
      <c r="O71" t="s">
        <v>58</v>
      </c>
      <c r="T71" s="16"/>
      <c r="U71" s="12" t="s">
        <v>93</v>
      </c>
      <c r="V71" s="19">
        <v>0.1824</v>
      </c>
      <c r="W71" s="20">
        <v>0</v>
      </c>
      <c r="X71" s="13">
        <v>0.258</v>
      </c>
      <c r="Y71" s="23" t="s">
        <v>51</v>
      </c>
      <c r="Z71" s="19">
        <v>0.1733</v>
      </c>
      <c r="AA71" s="24" t="s">
        <v>278</v>
      </c>
      <c r="AD71" s="16"/>
      <c r="AE71" s="12" t="s">
        <v>93</v>
      </c>
      <c r="AF71" s="19">
        <v>0.814</v>
      </c>
      <c r="AG71" s="88"/>
      <c r="AH71" s="70">
        <v>2.5613</v>
      </c>
      <c r="AI71" s="13">
        <v>0.6923</v>
      </c>
      <c r="AJ71" s="12" t="s">
        <v>51</v>
      </c>
      <c r="AK71" s="19">
        <v>1.1871</v>
      </c>
      <c r="AL71" s="69" t="s">
        <v>278</v>
      </c>
      <c r="AQ71" s="9"/>
    </row>
    <row r="72" spans="1:43" ht="12.75">
      <c r="A72" t="s">
        <v>1041</v>
      </c>
      <c r="F72" t="s">
        <v>604</v>
      </c>
      <c r="K72" s="2"/>
      <c r="M72" t="str">
        <f>MID(A172,32,1)</f>
        <v>E</v>
      </c>
      <c r="N72" t="str">
        <f>RIGHT(A172,8)</f>
        <v>  0.6944</v>
      </c>
      <c r="O72" t="str">
        <f>RIGHT(A1150,8)</f>
        <v>  0.9447</v>
      </c>
      <c r="T72" s="16"/>
      <c r="U72" s="12" t="s">
        <v>66</v>
      </c>
      <c r="V72" s="21" t="s">
        <v>51</v>
      </c>
      <c r="W72" s="20">
        <v>0.1515</v>
      </c>
      <c r="X72" s="13" t="s">
        <v>51</v>
      </c>
      <c r="Y72" s="23" t="s">
        <v>51</v>
      </c>
      <c r="Z72" s="19" t="s">
        <v>51</v>
      </c>
      <c r="AA72" s="24" t="s">
        <v>278</v>
      </c>
      <c r="AD72" s="16"/>
      <c r="AE72" s="12" t="s">
        <v>66</v>
      </c>
      <c r="AF72" s="17" t="s">
        <v>51</v>
      </c>
      <c r="AG72" s="91"/>
      <c r="AH72" s="70">
        <v>1.5299</v>
      </c>
      <c r="AI72" s="13" t="s">
        <v>51</v>
      </c>
      <c r="AJ72" s="12" t="s">
        <v>51</v>
      </c>
      <c r="AK72" s="19" t="s">
        <v>51</v>
      </c>
      <c r="AL72" s="69" t="s">
        <v>278</v>
      </c>
      <c r="AQ72" s="9"/>
    </row>
    <row r="73" spans="1:43" ht="13.5" thickBot="1">
      <c r="A73" t="s">
        <v>987</v>
      </c>
      <c r="F73" t="s">
        <v>604</v>
      </c>
      <c r="M73" t="str">
        <f>MID(A173,32,1)</f>
        <v>G</v>
      </c>
      <c r="N73" t="str">
        <f>RIGHT(A173,8)</f>
        <v>  0.0002</v>
      </c>
      <c r="O73" t="str">
        <f>RIGHT(A1151,8)</f>
        <v>  0.9056</v>
      </c>
      <c r="T73" s="16"/>
      <c r="U73" s="28" t="s">
        <v>94</v>
      </c>
      <c r="V73" s="29">
        <v>0.0328</v>
      </c>
      <c r="W73" s="30">
        <v>0.6436</v>
      </c>
      <c r="X73" s="31">
        <v>0.1441</v>
      </c>
      <c r="Y73" s="32" t="s">
        <v>51</v>
      </c>
      <c r="Z73" s="29">
        <v>0.0054</v>
      </c>
      <c r="AA73" s="33" t="s">
        <v>278</v>
      </c>
      <c r="AD73" s="16"/>
      <c r="AE73" s="28" t="s">
        <v>94</v>
      </c>
      <c r="AF73" s="29">
        <v>2.2209</v>
      </c>
      <c r="AG73" s="90"/>
      <c r="AH73" s="77">
        <v>-0.2681</v>
      </c>
      <c r="AI73" s="31">
        <v>-1.3924</v>
      </c>
      <c r="AJ73" s="28" t="s">
        <v>51</v>
      </c>
      <c r="AK73" s="29">
        <v>2.7432</v>
      </c>
      <c r="AL73" s="75" t="s">
        <v>278</v>
      </c>
      <c r="AQ73" s="9"/>
    </row>
    <row r="74" spans="1:43" ht="12.75">
      <c r="A74" t="s">
        <v>988</v>
      </c>
      <c r="F74" t="s">
        <v>604</v>
      </c>
      <c r="M74" t="str">
        <f>MID(A174,32,1)</f>
        <v>N</v>
      </c>
      <c r="N74" t="str">
        <f>RIGHT(A174,8)</f>
        <v>  0.3770</v>
      </c>
      <c r="O74" t="s">
        <v>51</v>
      </c>
      <c r="T74" s="39" t="s">
        <v>39</v>
      </c>
      <c r="U74" s="59" t="s">
        <v>68</v>
      </c>
      <c r="V74" s="41" t="s">
        <v>58</v>
      </c>
      <c r="W74" s="42" t="s">
        <v>58</v>
      </c>
      <c r="X74" s="43" t="s">
        <v>58</v>
      </c>
      <c r="Y74" s="44" t="s">
        <v>51</v>
      </c>
      <c r="Z74" s="45" t="s">
        <v>58</v>
      </c>
      <c r="AA74" s="46" t="s">
        <v>278</v>
      </c>
      <c r="AD74" s="39" t="s">
        <v>39</v>
      </c>
      <c r="AE74" s="59" t="s">
        <v>68</v>
      </c>
      <c r="AF74" s="61">
        <v>0</v>
      </c>
      <c r="AG74" s="87"/>
      <c r="AH74" s="80">
        <v>0</v>
      </c>
      <c r="AI74" s="43">
        <v>0</v>
      </c>
      <c r="AJ74" s="59" t="s">
        <v>51</v>
      </c>
      <c r="AK74" s="45">
        <v>0</v>
      </c>
      <c r="AL74" s="80" t="s">
        <v>278</v>
      </c>
      <c r="AQ74" s="9"/>
    </row>
    <row r="75" spans="1:43" ht="13.5" thickBot="1">
      <c r="A75" t="s">
        <v>1042</v>
      </c>
      <c r="F75" t="s">
        <v>604</v>
      </c>
      <c r="M75" t="str">
        <f>MID(A175,32,1)</f>
        <v>O</v>
      </c>
      <c r="N75" t="str">
        <f>RIGHT(A175,8)</f>
        <v>  0.6342</v>
      </c>
      <c r="O75" t="str">
        <f>RIGHT(A1152,8)</f>
        <v>  0.9059</v>
      </c>
      <c r="T75" s="47"/>
      <c r="U75" s="60" t="s">
        <v>69</v>
      </c>
      <c r="V75" s="27">
        <v>0.9692</v>
      </c>
      <c r="W75" s="22">
        <v>0.4991</v>
      </c>
      <c r="X75" s="49">
        <v>0.3242</v>
      </c>
      <c r="Y75" s="50" t="s">
        <v>51</v>
      </c>
      <c r="Z75" s="27">
        <v>0.5677</v>
      </c>
      <c r="AA75" s="25" t="s">
        <v>278</v>
      </c>
      <c r="AD75" s="47"/>
      <c r="AE75" s="60" t="s">
        <v>69</v>
      </c>
      <c r="AF75" s="27">
        <v>0.02012</v>
      </c>
      <c r="AG75" s="89"/>
      <c r="AH75" s="72">
        <v>0.4399</v>
      </c>
      <c r="AI75" s="49">
        <v>-0.5079</v>
      </c>
      <c r="AJ75" s="60" t="s">
        <v>51</v>
      </c>
      <c r="AK75" s="27">
        <v>-0.3753</v>
      </c>
      <c r="AL75" s="73" t="s">
        <v>278</v>
      </c>
      <c r="AQ75" s="9"/>
    </row>
    <row r="76" spans="1:43" ht="12.75">
      <c r="A76" t="s">
        <v>1043</v>
      </c>
      <c r="F76" t="s">
        <v>604</v>
      </c>
      <c r="M76" t="str">
        <f>MID(A176,32,1)</f>
        <v>T</v>
      </c>
      <c r="N76" t="str">
        <f>RIGHT(A176,8)</f>
        <v>  0.0134</v>
      </c>
      <c r="O76" t="str">
        <f>RIGHT(A1153,8)</f>
        <v>  1.0000</v>
      </c>
      <c r="V76" s="11" t="s">
        <v>295</v>
      </c>
      <c r="W76" s="82" t="s">
        <v>294</v>
      </c>
      <c r="AQ76" s="9"/>
    </row>
    <row r="77" spans="1:27" ht="12.75">
      <c r="A77" t="s">
        <v>991</v>
      </c>
      <c r="F77" t="s">
        <v>604</v>
      </c>
      <c r="M77" t="str">
        <f>MID(A177,32,1)</f>
        <v>U</v>
      </c>
      <c r="N77" t="str">
        <f>RIGHT(A177,8)</f>
        <v>  0.4777</v>
      </c>
      <c r="O77" t="str">
        <f>RIGHT(A1154,8)</f>
        <v>  0.9490</v>
      </c>
      <c r="AA77" s="2"/>
    </row>
    <row r="78" spans="1:15" ht="12.75">
      <c r="A78" t="s">
        <v>1044</v>
      </c>
      <c r="F78" t="s">
        <v>604</v>
      </c>
      <c r="L78" t="s">
        <v>60</v>
      </c>
      <c r="M78" t="s">
        <v>64</v>
      </c>
      <c r="N78">
        <v>0</v>
      </c>
      <c r="O78">
        <v>0</v>
      </c>
    </row>
    <row r="79" spans="1:15" ht="12.75">
      <c r="A79" t="s">
        <v>993</v>
      </c>
      <c r="F79" t="s">
        <v>604</v>
      </c>
      <c r="M79" t="str">
        <f>MID(A172,32,1)</f>
        <v>E</v>
      </c>
      <c r="N79" t="str">
        <f>MID(A172,33,9)</f>
        <v> -0.3863 </v>
      </c>
      <c r="O79" t="str">
        <f>MID(A1150,33,11)</f>
        <v> -8.063e+00</v>
      </c>
    </row>
    <row r="80" spans="1:33" ht="13.5" thickBot="1">
      <c r="A80" t="s">
        <v>994</v>
      </c>
      <c r="E80" t="s">
        <v>604</v>
      </c>
      <c r="M80" t="str">
        <f>MID(A173,32,1)</f>
        <v>G</v>
      </c>
      <c r="N80" t="str">
        <f>MID(A173,33,9)</f>
        <v>  3.6270 </v>
      </c>
      <c r="O80" t="str">
        <f>MID(A1151,33,11)</f>
        <v> -1.378e+01</v>
      </c>
      <c r="X80" s="92"/>
      <c r="Y80" s="92"/>
      <c r="Z80" s="92"/>
      <c r="AA80" s="92"/>
      <c r="AB80" s="92"/>
      <c r="AC80" s="92"/>
      <c r="AD80" s="92"/>
      <c r="AE80" s="92"/>
      <c r="AF80" s="92"/>
      <c r="AG80" s="92"/>
    </row>
    <row r="81" spans="1:34" ht="12.75">
      <c r="A81" t="s">
        <v>995</v>
      </c>
      <c r="E81" t="s">
        <v>604</v>
      </c>
      <c r="M81" t="str">
        <f>MID(A174,32,1)</f>
        <v>N</v>
      </c>
      <c r="N81" t="str">
        <f>MID(A174,33,9)</f>
        <v> -0.8127 </v>
      </c>
      <c r="O81" t="str">
        <f>MID(A1152,33,11)</f>
        <v> -1.373e+01</v>
      </c>
      <c r="X81" s="92"/>
      <c r="Y81" s="92" t="s">
        <v>279</v>
      </c>
      <c r="Z81" s="92"/>
      <c r="AA81" s="93" t="s">
        <v>277</v>
      </c>
      <c r="AB81" s="94"/>
      <c r="AC81" s="95" t="s">
        <v>1748</v>
      </c>
      <c r="AD81" s="96"/>
      <c r="AE81" s="93" t="s">
        <v>892</v>
      </c>
      <c r="AF81" s="94"/>
      <c r="AG81" s="97"/>
      <c r="AH81" t="s">
        <v>280</v>
      </c>
    </row>
    <row r="82" spans="1:35" ht="13.5" thickBot="1">
      <c r="A82" t="s">
        <v>1045</v>
      </c>
      <c r="B82" t="s">
        <v>1045</v>
      </c>
      <c r="E82" t="s">
        <v>604</v>
      </c>
      <c r="M82" t="str">
        <f>MID(A175,32,1)</f>
        <v>O</v>
      </c>
      <c r="N82" t="str">
        <f>MID(A175,33,9)</f>
        <v> -0.4393 </v>
      </c>
      <c r="O82" t="str">
        <f>MID(A1153,33,11)</f>
        <v> -1.350e-10</v>
      </c>
      <c r="X82" s="92"/>
      <c r="Y82" s="92"/>
      <c r="Z82" s="92"/>
      <c r="AA82" s="98" t="s">
        <v>32</v>
      </c>
      <c r="AB82" s="99" t="s">
        <v>31</v>
      </c>
      <c r="AC82" s="100" t="s">
        <v>32</v>
      </c>
      <c r="AD82" s="101" t="s">
        <v>31</v>
      </c>
      <c r="AE82" s="102" t="s">
        <v>32</v>
      </c>
      <c r="AF82" s="103" t="s">
        <v>31</v>
      </c>
      <c r="AG82" s="97"/>
      <c r="AH82" s="1" t="s">
        <v>291</v>
      </c>
      <c r="AI82" s="81" t="s">
        <v>292</v>
      </c>
    </row>
    <row r="83" spans="1:33" ht="12.75">
      <c r="A83" t="s">
        <v>1046</v>
      </c>
      <c r="B83" t="s">
        <v>95</v>
      </c>
      <c r="E83" t="s">
        <v>604</v>
      </c>
      <c r="M83" t="str">
        <f>MID(A176,32,1)</f>
        <v>T</v>
      </c>
      <c r="N83" t="str">
        <f>MID(A176,33,9)</f>
        <v>  3.5221 </v>
      </c>
      <c r="O83" t="str">
        <f>MID(A1154,33,11)</f>
        <v> -7.431e+00</v>
      </c>
      <c r="X83" s="92"/>
      <c r="Y83" s="104" t="s">
        <v>35</v>
      </c>
      <c r="Z83" s="105" t="s">
        <v>57</v>
      </c>
      <c r="AA83" s="106" t="s">
        <v>58</v>
      </c>
      <c r="AB83" s="107" t="s">
        <v>58</v>
      </c>
      <c r="AC83" s="108" t="s">
        <v>58</v>
      </c>
      <c r="AD83" s="105" t="s">
        <v>51</v>
      </c>
      <c r="AE83" s="109" t="s">
        <v>58</v>
      </c>
      <c r="AF83" s="107" t="s">
        <v>278</v>
      </c>
      <c r="AG83" s="97"/>
    </row>
    <row r="84" spans="1:34" ht="12.75">
      <c r="A84" t="s">
        <v>1047</v>
      </c>
      <c r="B84" t="s">
        <v>96</v>
      </c>
      <c r="E84" t="s">
        <v>604</v>
      </c>
      <c r="M84" t="str">
        <f>MID(A177,32,1)</f>
        <v>U</v>
      </c>
      <c r="N84" t="str">
        <f>MID(A177,33,9)</f>
        <v>  0.6885 </v>
      </c>
      <c r="O84" s="10">
        <f>MID(A1155,33,11)</f>
      </c>
      <c r="X84" s="92"/>
      <c r="Y84" s="98"/>
      <c r="Z84" s="110" t="s">
        <v>70</v>
      </c>
      <c r="AA84" s="111">
        <f>IF(V43&lt;0.01,AF43,"")</f>
      </c>
      <c r="AB84" s="112">
        <f>IF(W43&lt;0.01,AH43,"")</f>
      </c>
      <c r="AC84" s="113">
        <f>IF(X43&lt;0.01,AI43,"")</f>
        <v>-1.9474</v>
      </c>
      <c r="AD84" s="110" t="s">
        <v>51</v>
      </c>
      <c r="AE84" s="111">
        <f>IF(Z43&lt;0.01,AK43,"")</f>
      </c>
      <c r="AF84" s="114" t="s">
        <v>278</v>
      </c>
      <c r="AG84" s="97"/>
      <c r="AH84" s="83" t="s">
        <v>293</v>
      </c>
    </row>
    <row r="85" spans="1:34" ht="12.75">
      <c r="A85" t="s">
        <v>1048</v>
      </c>
      <c r="B85" t="s">
        <v>97</v>
      </c>
      <c r="E85" t="s">
        <v>604</v>
      </c>
      <c r="K85" t="s">
        <v>38</v>
      </c>
      <c r="L85" t="s">
        <v>59</v>
      </c>
      <c r="M85" t="s">
        <v>65</v>
      </c>
      <c r="N85" t="s">
        <v>58</v>
      </c>
      <c r="O85" t="s">
        <v>58</v>
      </c>
      <c r="X85" s="92"/>
      <c r="Y85" s="98"/>
      <c r="Z85" s="110" t="s">
        <v>71</v>
      </c>
      <c r="AA85" s="111">
        <f>IF(V44&lt;0.01,AF44,"")</f>
      </c>
      <c r="AB85" s="112">
        <f>IF(W44&lt;0.01,AH44,"")</f>
      </c>
      <c r="AC85" s="113">
        <f>IF(X44&lt;0.01,AI44,"")</f>
      </c>
      <c r="AD85" s="110" t="s">
        <v>51</v>
      </c>
      <c r="AE85" s="111">
        <f>IF(Z44&lt;0.01,AK44,"")</f>
      </c>
      <c r="AF85" s="114" t="s">
        <v>278</v>
      </c>
      <c r="AG85" s="97"/>
      <c r="AH85" s="84"/>
    </row>
    <row r="86" spans="1:34" ht="12.75">
      <c r="A86" t="s">
        <v>1049</v>
      </c>
      <c r="B86" t="s">
        <v>98</v>
      </c>
      <c r="E86" t="s">
        <v>604</v>
      </c>
      <c r="M86" t="str">
        <f>MID(A241,16,3)</f>
        <v>EA </v>
      </c>
      <c r="N86" t="str">
        <f>RIGHT(A241,8)</f>
        <v>  0.2575</v>
      </c>
      <c r="O86" t="str">
        <f>RIGHT(A1220,8)</f>
        <v>  0.1515</v>
      </c>
      <c r="X86" s="92"/>
      <c r="Y86" s="98"/>
      <c r="Z86" s="110" t="s">
        <v>72</v>
      </c>
      <c r="AA86" s="111">
        <f>IF(V45&lt;0.01,AF45,"")</f>
        <v>1.5012</v>
      </c>
      <c r="AB86" s="112">
        <f>IF(W45&lt;0.01,AH45,"")</f>
      </c>
      <c r="AC86" s="113">
        <f>IF(X45&lt;0.01,AI45,"")</f>
        <v>1.551</v>
      </c>
      <c r="AD86" s="110" t="s">
        <v>51</v>
      </c>
      <c r="AE86" s="111">
        <f>IF(Z45&lt;0.01,AK45,"")</f>
        <v>2.11148</v>
      </c>
      <c r="AF86" s="114" t="s">
        <v>278</v>
      </c>
      <c r="AG86" s="97"/>
      <c r="AH86" s="83" t="s">
        <v>290</v>
      </c>
    </row>
    <row r="87" spans="1:34" ht="12.75">
      <c r="A87" t="s">
        <v>1050</v>
      </c>
      <c r="B87" t="s">
        <v>99</v>
      </c>
      <c r="E87" t="s">
        <v>604</v>
      </c>
      <c r="M87" t="str">
        <f>MID(A242,16,3)</f>
        <v>Eco</v>
      </c>
      <c r="N87" t="str">
        <f>RIGHT(A242,8)</f>
        <v>  0.5996</v>
      </c>
      <c r="O87" t="str">
        <f>RIGHT(A1221,8)</f>
        <v>  0.8720</v>
      </c>
      <c r="X87" s="92"/>
      <c r="Y87" s="98"/>
      <c r="Z87" s="110" t="s">
        <v>73</v>
      </c>
      <c r="AA87" s="111">
        <f>IF(V46&lt;0.01,AF46,"")</f>
      </c>
      <c r="AB87" s="112">
        <f>IF(W46&lt;0.01,AH46,"")</f>
      </c>
      <c r="AC87" s="113">
        <f>IF(X46&lt;0.01,AI46,"")</f>
      </c>
      <c r="AD87" s="110" t="s">
        <v>51</v>
      </c>
      <c r="AE87" s="111">
        <f>IF(Z46&lt;0.01,AK46,"")</f>
      </c>
      <c r="AF87" s="114" t="s">
        <v>278</v>
      </c>
      <c r="AG87" s="97"/>
      <c r="AH87" s="84"/>
    </row>
    <row r="88" spans="1:34" ht="13.5" thickBot="1">
      <c r="A88" t="s">
        <v>1051</v>
      </c>
      <c r="B88" t="s">
        <v>100</v>
      </c>
      <c r="E88" t="s">
        <v>604</v>
      </c>
      <c r="M88" t="str">
        <f>MID(A243,16,3)</f>
        <v>GA </v>
      </c>
      <c r="N88" t="str">
        <f>RIGHT(A243,8)</f>
        <v>  0.0663</v>
      </c>
      <c r="O88" t="str">
        <f>RIGHT(A1222,8)</f>
        <v>  0.0000</v>
      </c>
      <c r="X88" s="92"/>
      <c r="Y88" s="98"/>
      <c r="Z88" s="101" t="s">
        <v>74</v>
      </c>
      <c r="AA88" s="115">
        <f>IF(V47&lt;0.01,AF47,"")</f>
        <v>0.9695</v>
      </c>
      <c r="AB88" s="116">
        <f>IF(W47&lt;0.01,AH47,"")</f>
        <v>2.0217</v>
      </c>
      <c r="AC88" s="113">
        <f>IF(X47&lt;0.01,AI47,"")</f>
      </c>
      <c r="AD88" s="117" t="s">
        <v>51</v>
      </c>
      <c r="AE88" s="111">
        <f>IF(Z47&lt;0.01,AK47,"")</f>
        <v>1.27274</v>
      </c>
      <c r="AF88" s="118" t="s">
        <v>278</v>
      </c>
      <c r="AG88" s="97"/>
      <c r="AH88" s="83" t="s">
        <v>296</v>
      </c>
    </row>
    <row r="89" spans="1:34" ht="12.75">
      <c r="A89" t="s">
        <v>1052</v>
      </c>
      <c r="B89" t="s">
        <v>101</v>
      </c>
      <c r="E89" t="s">
        <v>604</v>
      </c>
      <c r="M89" t="str">
        <f>MID(A244,16,3)</f>
        <v>GIS</v>
      </c>
      <c r="N89" t="str">
        <f>RIGHT(A244,8)</f>
        <v>  0.9656</v>
      </c>
      <c r="O89" t="str">
        <f>RIGHT(A1223,8)</f>
        <v>  0.4745</v>
      </c>
      <c r="X89" s="92"/>
      <c r="Y89" s="104" t="s">
        <v>36</v>
      </c>
      <c r="Z89" s="119">
        <v>2000</v>
      </c>
      <c r="AA89" s="120" t="s">
        <v>58</v>
      </c>
      <c r="AB89" s="121" t="s">
        <v>58</v>
      </c>
      <c r="AC89" s="108" t="s">
        <v>58</v>
      </c>
      <c r="AD89" s="122" t="s">
        <v>51</v>
      </c>
      <c r="AE89" s="109" t="s">
        <v>58</v>
      </c>
      <c r="AF89" s="123" t="s">
        <v>278</v>
      </c>
      <c r="AG89" s="97"/>
      <c r="AH89" s="84" t="s">
        <v>288</v>
      </c>
    </row>
    <row r="90" spans="1:34" ht="12.75">
      <c r="A90" t="s">
        <v>1053</v>
      </c>
      <c r="B90" t="s">
        <v>102</v>
      </c>
      <c r="E90" t="s">
        <v>604</v>
      </c>
      <c r="M90" t="str">
        <f>MID(A245,16,3)</f>
        <v>GO </v>
      </c>
      <c r="N90" t="str">
        <f>RIGHT(A245,8)</f>
        <v>  0.6612</v>
      </c>
      <c r="O90" t="str">
        <f>RIGHT(A1224,8)</f>
        <v>  0.0538</v>
      </c>
      <c r="X90" s="92"/>
      <c r="Y90" s="98"/>
      <c r="Z90" s="124" t="s">
        <v>75</v>
      </c>
      <c r="AA90" s="111">
        <f>IF(V49&lt;0.01,AF49,"")</f>
      </c>
      <c r="AB90" s="112">
        <f>IF(W49&lt;0.01,AH49,"")</f>
      </c>
      <c r="AC90" s="113">
        <f>IF(X49&lt;0.01,AI49,"")</f>
      </c>
      <c r="AD90" s="110" t="s">
        <v>51</v>
      </c>
      <c r="AE90" s="111">
        <f>IF(Z49&lt;0.01,AK49,"")</f>
      </c>
      <c r="AF90" s="114" t="s">
        <v>278</v>
      </c>
      <c r="AG90" s="97"/>
      <c r="AH90" s="84"/>
    </row>
    <row r="91" spans="1:34" ht="12.75">
      <c r="A91" t="s">
        <v>1004</v>
      </c>
      <c r="M91" t="str">
        <f>MID(A246,16,3)</f>
        <v>GS </v>
      </c>
      <c r="N91" t="str">
        <f>RIGHT(A246,8)</f>
        <v>  0.0000</v>
      </c>
      <c r="O91" t="str">
        <f>RIGHT(A1225,8)</f>
        <v>  0.0000</v>
      </c>
      <c r="X91" s="92"/>
      <c r="Y91" s="98"/>
      <c r="Z91" s="124" t="s">
        <v>76</v>
      </c>
      <c r="AA91" s="111">
        <f>IF(V50&lt;0.01,AF50,"")</f>
      </c>
      <c r="AB91" s="112">
        <f>IF(W50&lt;0.01,AH50,"")</f>
      </c>
      <c r="AC91" s="113">
        <f>IF(X50&lt;0.01,AI50,"")</f>
      </c>
      <c r="AD91" s="110" t="s">
        <v>51</v>
      </c>
      <c r="AE91" s="111">
        <f>IF(Z50&lt;0.01,AK50,"")</f>
      </c>
      <c r="AF91" s="114" t="s">
        <v>278</v>
      </c>
      <c r="AG91" s="97"/>
      <c r="AH91" s="84"/>
    </row>
    <row r="92" spans="1:34" ht="12.75">
      <c r="A92" t="s">
        <v>1005</v>
      </c>
      <c r="M92" t="str">
        <f>MID(A247,16,3)</f>
        <v>PA </v>
      </c>
      <c r="N92" t="str">
        <f>RIGHT(A247,8)</f>
        <v>  0.8808</v>
      </c>
      <c r="O92" t="str">
        <f>RIGHT(A1226,8)</f>
        <v>  0.9749</v>
      </c>
      <c r="X92" s="92"/>
      <c r="Y92" s="98"/>
      <c r="Z92" s="124" t="s">
        <v>77</v>
      </c>
      <c r="AA92" s="111">
        <f>IF(V51&lt;0.01,AF51,"")</f>
      </c>
      <c r="AB92" s="112">
        <f>IF(W51&lt;0.01,AH51,"")</f>
      </c>
      <c r="AC92" s="113">
        <f>IF(X51&lt;0.01,AI51,"")</f>
      </c>
      <c r="AD92" s="110" t="s">
        <v>51</v>
      </c>
      <c r="AE92" s="111">
        <f>IF(Z51&lt;0.01,AK51,"")</f>
      </c>
      <c r="AF92" s="114" t="s">
        <v>278</v>
      </c>
      <c r="AG92" s="97"/>
      <c r="AH92" s="84"/>
    </row>
    <row r="93" spans="1:34" ht="12.75">
      <c r="A93" t="s">
        <v>1006</v>
      </c>
      <c r="B93" t="s">
        <v>103</v>
      </c>
      <c r="E93" t="s">
        <v>604</v>
      </c>
      <c r="M93" t="str">
        <f>MID(A248,16,3)</f>
        <v>PT </v>
      </c>
      <c r="N93" t="str">
        <f>RIGHT(A248,8)</f>
        <v>  0.1824</v>
      </c>
      <c r="O93" t="str">
        <f>RIGHT(A1227,8)</f>
        <v>  0.0000</v>
      </c>
      <c r="X93" s="92"/>
      <c r="Y93" s="98"/>
      <c r="Z93" s="124" t="s">
        <v>78</v>
      </c>
      <c r="AA93" s="111">
        <f>IF(V52&lt;0.01,AF52,"")</f>
      </c>
      <c r="AB93" s="112">
        <f>IF(W52&lt;0.01,AH52,"")</f>
      </c>
      <c r="AC93" s="113">
        <f>IF(X52&lt;0.01,AI52,"")</f>
      </c>
      <c r="AD93" s="110" t="s">
        <v>51</v>
      </c>
      <c r="AE93" s="111">
        <f>IF(Z52&lt;0.01,AK52,"")</f>
      </c>
      <c r="AF93" s="114" t="s">
        <v>278</v>
      </c>
      <c r="AG93" s="97"/>
      <c r="AH93" s="84"/>
    </row>
    <row r="94" spans="1:34" ht="12.75">
      <c r="A94" t="s">
        <v>1007</v>
      </c>
      <c r="B94" t="s">
        <v>540</v>
      </c>
      <c r="E94" t="s">
        <v>604</v>
      </c>
      <c r="M94" t="s">
        <v>66</v>
      </c>
      <c r="N94" t="s">
        <v>51</v>
      </c>
      <c r="O94" t="str">
        <f>RIGHT(A1228,8)</f>
        <v>  0.1515</v>
      </c>
      <c r="X94" s="92"/>
      <c r="Y94" s="98"/>
      <c r="Z94" s="124" t="s">
        <v>79</v>
      </c>
      <c r="AA94" s="111">
        <f>IF(V53&lt;0.01,AF53,"")</f>
      </c>
      <c r="AB94" s="112">
        <f>IF(W53&lt;0.01,AH53,"")</f>
      </c>
      <c r="AC94" s="113">
        <f>IF(X53&lt;0.01,AI53,"")</f>
      </c>
      <c r="AD94" s="110" t="s">
        <v>51</v>
      </c>
      <c r="AE94" s="111">
        <f>IF(Z53&lt;0.01,AK53,"")</f>
      </c>
      <c r="AF94" s="114" t="s">
        <v>278</v>
      </c>
      <c r="AG94" s="97"/>
      <c r="AH94" s="84"/>
    </row>
    <row r="95" spans="1:34" ht="13.5" thickBot="1">
      <c r="A95" t="s">
        <v>1054</v>
      </c>
      <c r="B95" t="s">
        <v>104</v>
      </c>
      <c r="E95" t="s">
        <v>604</v>
      </c>
      <c r="M95" t="str">
        <f>MID(A249,16,3)</f>
        <v>XY </v>
      </c>
      <c r="N95" t="str">
        <f>RIGHT(A249,8)</f>
        <v>  0.0328</v>
      </c>
      <c r="O95" t="str">
        <f>RIGHT(A1229,8)</f>
        <v>  0.6436</v>
      </c>
      <c r="X95" s="92"/>
      <c r="Y95" s="98"/>
      <c r="Z95" s="125" t="s">
        <v>80</v>
      </c>
      <c r="AA95" s="126">
        <f>IF(V54&lt;0.01,AF54,"")</f>
      </c>
      <c r="AB95" s="127">
        <f>IF(W54&lt;0.01,AH54,"")</f>
      </c>
      <c r="AC95" s="128">
        <f>IF(X54&lt;0.01,AI54,"")</f>
      </c>
      <c r="AD95" s="110" t="s">
        <v>51</v>
      </c>
      <c r="AE95" s="126">
        <f>IF(Z54&lt;0.01,AK54,"")</f>
      </c>
      <c r="AF95" s="114" t="s">
        <v>278</v>
      </c>
      <c r="AG95" s="97"/>
      <c r="AH95" s="84"/>
    </row>
    <row r="96" spans="1:34" ht="13.5" thickBot="1">
      <c r="A96" t="s">
        <v>1055</v>
      </c>
      <c r="B96" t="s">
        <v>105</v>
      </c>
      <c r="E96" t="s">
        <v>604</v>
      </c>
      <c r="L96" t="s">
        <v>60</v>
      </c>
      <c r="M96" t="s">
        <v>65</v>
      </c>
      <c r="N96">
        <v>0</v>
      </c>
      <c r="O96">
        <v>0</v>
      </c>
      <c r="X96" s="92"/>
      <c r="Y96" s="129" t="s">
        <v>125</v>
      </c>
      <c r="Z96" s="130" t="s">
        <v>127</v>
      </c>
      <c r="AA96" s="131">
        <f>IF(V55&lt;0.01,AF55,"")</f>
      </c>
      <c r="AB96" s="132">
        <v>0.9423</v>
      </c>
      <c r="AC96" s="133">
        <f>IF(X55&lt;0.01,AI55,"")</f>
      </c>
      <c r="AD96" s="101" t="s">
        <v>51</v>
      </c>
      <c r="AE96" s="131">
        <f>IF(Z55&lt;0.01,AK55,"")</f>
      </c>
      <c r="AF96" s="103" t="s">
        <v>278</v>
      </c>
      <c r="AG96" s="97"/>
      <c r="AH96" s="84" t="s">
        <v>289</v>
      </c>
    </row>
    <row r="97" spans="1:34" ht="12.75">
      <c r="A97" t="s">
        <v>1010</v>
      </c>
      <c r="B97" t="s">
        <v>106</v>
      </c>
      <c r="E97" t="s">
        <v>604</v>
      </c>
      <c r="M97" t="str">
        <f>MID(A241,16,3)</f>
        <v>EA </v>
      </c>
      <c r="N97" t="str">
        <f>MID(A241,19,8)</f>
        <v> -0.5493</v>
      </c>
      <c r="O97" t="str">
        <f>MID(A1220,19,8)</f>
        <v>  1.5299</v>
      </c>
      <c r="X97" s="92"/>
      <c r="Y97" s="104" t="s">
        <v>37</v>
      </c>
      <c r="Z97" s="105" t="s">
        <v>64</v>
      </c>
      <c r="AA97" s="120" t="s">
        <v>58</v>
      </c>
      <c r="AB97" s="121" t="s">
        <v>58</v>
      </c>
      <c r="AC97" s="108" t="s">
        <v>58</v>
      </c>
      <c r="AD97" s="105" t="s">
        <v>51</v>
      </c>
      <c r="AE97" s="109" t="s">
        <v>58</v>
      </c>
      <c r="AF97" s="107" t="s">
        <v>278</v>
      </c>
      <c r="AG97" s="97"/>
      <c r="AH97" s="84"/>
    </row>
    <row r="98" spans="1:34" ht="12.75">
      <c r="A98" t="s">
        <v>1005</v>
      </c>
      <c r="B98" t="s">
        <v>107</v>
      </c>
      <c r="E98" t="s">
        <v>604</v>
      </c>
      <c r="M98" t="str">
        <f>MID(A242,16,3)</f>
        <v>Eco</v>
      </c>
      <c r="N98" t="str">
        <f>MID(A242,19,8)</f>
        <v>  0.3412</v>
      </c>
      <c r="O98" t="str">
        <f>MID(A1221,19,8)</f>
        <v>  0.1434</v>
      </c>
      <c r="X98" s="92"/>
      <c r="Y98" s="98"/>
      <c r="Z98" s="110" t="s">
        <v>81</v>
      </c>
      <c r="AA98" s="111">
        <f aca="true" t="shared" si="0" ref="AA98:AA103">IF(V57&lt;0.01,AF57,"")</f>
      </c>
      <c r="AB98" s="112">
        <f>IF(W57&lt;0.01,AH57,"")</f>
      </c>
      <c r="AC98" s="113">
        <f>IF(X57&lt;0.01,AI57,"")</f>
      </c>
      <c r="AD98" s="110" t="s">
        <v>51</v>
      </c>
      <c r="AE98" s="111">
        <f>IF(Z57&lt;0.01,AK57,"")</f>
      </c>
      <c r="AF98" s="114" t="s">
        <v>278</v>
      </c>
      <c r="AG98" s="97"/>
      <c r="AH98" s="84"/>
    </row>
    <row r="99" spans="1:34" ht="12.75">
      <c r="A99" t="s">
        <v>1011</v>
      </c>
      <c r="B99" t="s">
        <v>108</v>
      </c>
      <c r="E99" t="s">
        <v>604</v>
      </c>
      <c r="M99" t="str">
        <f>MID(A243,16,3)</f>
        <v>GA </v>
      </c>
      <c r="N99" t="str">
        <f>MID(A243,19,8)</f>
        <v>  1.6071</v>
      </c>
      <c r="O99" t="str">
        <f>MID(A1222,19,8)</f>
        <v>  2.9322</v>
      </c>
      <c r="X99" s="92"/>
      <c r="Y99" s="98"/>
      <c r="Z99" s="110" t="s">
        <v>82</v>
      </c>
      <c r="AA99" s="111">
        <f t="shared" si="0"/>
        <v>3.627</v>
      </c>
      <c r="AB99" s="112">
        <f>IF(W58&lt;0.01,AH58,"")</f>
      </c>
      <c r="AC99" s="113">
        <f>IF(X58&lt;0.01,AI58,"")</f>
        <v>-6.1126</v>
      </c>
      <c r="AD99" s="110" t="s">
        <v>51</v>
      </c>
      <c r="AE99" s="111">
        <f>IF(Z58&lt;0.01,AK58,"")</f>
        <v>-4.6589</v>
      </c>
      <c r="AF99" s="114" t="s">
        <v>278</v>
      </c>
      <c r="AG99" s="97"/>
      <c r="AH99" s="84" t="s">
        <v>297</v>
      </c>
    </row>
    <row r="100" spans="1:34" ht="12.75">
      <c r="A100" t="s">
        <v>1056</v>
      </c>
      <c r="B100" t="s">
        <v>1095</v>
      </c>
      <c r="E100" t="s">
        <v>604</v>
      </c>
      <c r="M100" t="str">
        <f>MID(A244,16,3)</f>
        <v>GIS</v>
      </c>
      <c r="N100" t="str">
        <f>MID(A244,19,8)</f>
        <v>  0.0291</v>
      </c>
      <c r="O100" t="str">
        <f>MID(A1223,19,8)</f>
        <v> -1.0221</v>
      </c>
      <c r="X100" s="92"/>
      <c r="Y100" s="98"/>
      <c r="Z100" s="110" t="s">
        <v>68</v>
      </c>
      <c r="AA100" s="111">
        <f t="shared" si="0"/>
      </c>
      <c r="AB100" s="112">
        <f>IF(W59&lt;0.01,AH59,"")</f>
      </c>
      <c r="AC100" s="113">
        <f>IF(X59&lt;0.01,AI59,"")</f>
        <v>3.0503</v>
      </c>
      <c r="AD100" s="110" t="s">
        <v>51</v>
      </c>
      <c r="AE100" s="111">
        <f>IF(Z59&lt;0.01,AK59,"")</f>
      </c>
      <c r="AF100" s="114" t="s">
        <v>278</v>
      </c>
      <c r="AG100" s="97"/>
      <c r="AH100" s="84"/>
    </row>
    <row r="101" spans="1:34" ht="12.75">
      <c r="A101" t="s">
        <v>1057</v>
      </c>
      <c r="B101" t="s">
        <v>109</v>
      </c>
      <c r="E101" t="s">
        <v>604</v>
      </c>
      <c r="M101" t="str">
        <f>MID(A245,16,3)</f>
        <v>GO </v>
      </c>
      <c r="N101" t="str">
        <f>MID(A245,19,8)</f>
        <v> -0.4217</v>
      </c>
      <c r="O101" t="str">
        <f>MID(A1224,19,8)</f>
        <v>  1.6538</v>
      </c>
      <c r="X101" s="92"/>
      <c r="Y101" s="98"/>
      <c r="Z101" s="110" t="s">
        <v>83</v>
      </c>
      <c r="AA101" s="111">
        <f t="shared" si="0"/>
      </c>
      <c r="AB101" s="112">
        <f>IF(W60&lt;0.01,AH60,"")</f>
      </c>
      <c r="AC101" s="113">
        <f>IF(X60&lt;0.01,AI60,"")</f>
        <v>4.9272</v>
      </c>
      <c r="AD101" s="110" t="s">
        <v>51</v>
      </c>
      <c r="AE101" s="111">
        <f>IF(Z60&lt;0.01,AK60,"")</f>
        <v>3.756</v>
      </c>
      <c r="AF101" s="114" t="s">
        <v>278</v>
      </c>
      <c r="AG101" s="97"/>
      <c r="AH101" s="85" t="s">
        <v>287</v>
      </c>
    </row>
    <row r="102" spans="1:34" ht="12.75">
      <c r="A102" t="s">
        <v>1058</v>
      </c>
      <c r="B102" t="s">
        <v>110</v>
      </c>
      <c r="E102" t="s">
        <v>604</v>
      </c>
      <c r="M102" t="str">
        <f>MID(A246,16,3)</f>
        <v>GS </v>
      </c>
      <c r="N102" t="str">
        <f>MID(A246,19,8)</f>
        <v>  2.0608</v>
      </c>
      <c r="O102" t="str">
        <f>MID(A1225,19,8)</f>
        <v>  4.3518</v>
      </c>
      <c r="X102" s="92"/>
      <c r="Y102" s="98"/>
      <c r="Z102" s="110" t="s">
        <v>84</v>
      </c>
      <c r="AA102" s="111">
        <f t="shared" si="0"/>
      </c>
      <c r="AB102" s="112">
        <f>IF(W61&lt;0.01,AH61,"")</f>
      </c>
      <c r="AC102" s="113">
        <f>IF(X61&lt;0.01,AI61,"")</f>
        <v>2.8643</v>
      </c>
      <c r="AD102" s="110" t="s">
        <v>51</v>
      </c>
      <c r="AE102" s="111">
        <f>IF(Z61&lt;0.01,AK61,"")</f>
      </c>
      <c r="AF102" s="114" t="s">
        <v>278</v>
      </c>
      <c r="AG102" s="97"/>
      <c r="AH102" s="84"/>
    </row>
    <row r="103" spans="1:34" ht="13.5" thickBot="1">
      <c r="A103" t="s">
        <v>1059</v>
      </c>
      <c r="B103" t="s">
        <v>111</v>
      </c>
      <c r="E103" t="s">
        <v>604</v>
      </c>
      <c r="M103" t="str">
        <f>MID(A247,16,3)</f>
        <v>PA </v>
      </c>
      <c r="N103" t="str">
        <f>MID(A247,19,8)</f>
        <v>  0.0928</v>
      </c>
      <c r="O103" t="str">
        <f>MID(A1226,19,8)</f>
        <v> -0.0205</v>
      </c>
      <c r="X103" s="92"/>
      <c r="Y103" s="98"/>
      <c r="Z103" s="101" t="s">
        <v>85</v>
      </c>
      <c r="AA103" s="126">
        <f t="shared" si="0"/>
      </c>
      <c r="AB103" s="127">
        <f>IF(W62&lt;0.01,AH62,"")</f>
      </c>
      <c r="AC103" s="128">
        <f>IF(X62&lt;0.01,AI62,"")</f>
        <v>2.9685</v>
      </c>
      <c r="AD103" s="117" t="s">
        <v>51</v>
      </c>
      <c r="AE103" s="126">
        <f>IF(Z62&lt;0.01,AK62,"")</f>
      </c>
      <c r="AF103" s="118" t="s">
        <v>278</v>
      </c>
      <c r="AG103" s="97"/>
      <c r="AH103" s="84"/>
    </row>
    <row r="104" spans="1:34" ht="12.75">
      <c r="A104" t="s">
        <v>1060</v>
      </c>
      <c r="B104" t="s">
        <v>112</v>
      </c>
      <c r="E104" t="s">
        <v>604</v>
      </c>
      <c r="M104" t="str">
        <f>MID(A248,16,3)</f>
        <v>PT </v>
      </c>
      <c r="N104" t="str">
        <f>MID(A248,19,8)</f>
        <v>  0.8140</v>
      </c>
      <c r="O104" t="str">
        <f>MID(A1227,19,8)</f>
        <v>  2.5613</v>
      </c>
      <c r="X104" s="92"/>
      <c r="Y104" s="104" t="s">
        <v>38</v>
      </c>
      <c r="Z104" s="105" t="s">
        <v>65</v>
      </c>
      <c r="AA104" s="134" t="s">
        <v>58</v>
      </c>
      <c r="AB104" s="135" t="s">
        <v>58</v>
      </c>
      <c r="AC104" s="108" t="s">
        <v>58</v>
      </c>
      <c r="AD104" s="122" t="s">
        <v>51</v>
      </c>
      <c r="AE104" s="109" t="s">
        <v>58</v>
      </c>
      <c r="AF104" s="123" t="s">
        <v>278</v>
      </c>
      <c r="AG104" s="97"/>
      <c r="AH104" s="84"/>
    </row>
    <row r="105" spans="1:34" ht="12.75">
      <c r="A105" t="s">
        <v>1061</v>
      </c>
      <c r="E105" t="s">
        <v>604</v>
      </c>
      <c r="M105" t="s">
        <v>66</v>
      </c>
      <c r="N105" t="s">
        <v>51</v>
      </c>
      <c r="O105" t="str">
        <f>MID(A1228,19,8)</f>
        <v>  1.5299</v>
      </c>
      <c r="X105" s="92"/>
      <c r="Y105" s="98"/>
      <c r="Z105" s="110" t="s">
        <v>86</v>
      </c>
      <c r="AA105" s="111">
        <f aca="true" t="shared" si="1" ref="AA105:AA114">IF(V64&lt;0.01,AF64,"")</f>
      </c>
      <c r="AB105" s="112">
        <f>IF(W64&lt;0.01,AH64,"")</f>
      </c>
      <c r="AC105" s="113">
        <f>IF(X64&lt;0.01,AI64,"")</f>
        <v>-1.2439</v>
      </c>
      <c r="AD105" s="110" t="s">
        <v>51</v>
      </c>
      <c r="AE105" s="111">
        <f>IF(Z64&lt;0.01,AK64,"")</f>
      </c>
      <c r="AF105" s="114" t="s">
        <v>278</v>
      </c>
      <c r="AG105" s="97"/>
      <c r="AH105" s="84" t="s">
        <v>281</v>
      </c>
    </row>
    <row r="106" spans="1:34" ht="12.75">
      <c r="A106" t="s">
        <v>1062</v>
      </c>
      <c r="E106" t="s">
        <v>604</v>
      </c>
      <c r="M106" t="str">
        <f>MID(A249,16,3)</f>
        <v>XY </v>
      </c>
      <c r="N106" t="str">
        <f>MID(A249,19,8)</f>
        <v>  2.2209</v>
      </c>
      <c r="O106" t="str">
        <f>MID(A1229,19,8)</f>
        <v> -0.2681</v>
      </c>
      <c r="X106" s="92"/>
      <c r="Y106" s="98"/>
      <c r="Z106" s="110" t="s">
        <v>87</v>
      </c>
      <c r="AA106" s="111">
        <f t="shared" si="1"/>
      </c>
      <c r="AB106" s="112">
        <f>IF(W65&lt;0.01,AH65,"")</f>
      </c>
      <c r="AC106" s="113">
        <f>IF(X65&lt;0.01,AI65,"")</f>
      </c>
      <c r="AD106" s="110" t="s">
        <v>51</v>
      </c>
      <c r="AE106" s="111">
        <f aca="true" t="shared" si="2" ref="AE106:AE114">IF(Z65&lt;0.01,AK65,"")</f>
      </c>
      <c r="AF106" s="114" t="s">
        <v>278</v>
      </c>
      <c r="AG106" s="97"/>
      <c r="AH106" s="84"/>
    </row>
    <row r="107" spans="1:34" ht="12.75">
      <c r="A107" t="s">
        <v>1063</v>
      </c>
      <c r="E107" t="s">
        <v>604</v>
      </c>
      <c r="K107" t="s">
        <v>39</v>
      </c>
      <c r="L107" t="s">
        <v>59</v>
      </c>
      <c r="M107" t="s">
        <v>68</v>
      </c>
      <c r="N107" t="s">
        <v>58</v>
      </c>
      <c r="O107" t="s">
        <v>58</v>
      </c>
      <c r="X107" s="92"/>
      <c r="Y107" s="98"/>
      <c r="Z107" s="110" t="s">
        <v>88</v>
      </c>
      <c r="AA107" s="111">
        <f t="shared" si="1"/>
      </c>
      <c r="AB107" s="112">
        <f>IF(W66&lt;0.01,AH66,"")</f>
        <v>2.9322</v>
      </c>
      <c r="AC107" s="113">
        <f>IF(X66&lt;0.01,AI66,"")</f>
      </c>
      <c r="AD107" s="110" t="s">
        <v>51</v>
      </c>
      <c r="AE107" s="111">
        <f t="shared" si="2"/>
      </c>
      <c r="AF107" s="114" t="s">
        <v>278</v>
      </c>
      <c r="AG107" s="97"/>
      <c r="AH107" s="84" t="s">
        <v>283</v>
      </c>
    </row>
    <row r="108" spans="1:34" ht="12.75">
      <c r="A108" t="s">
        <v>1064</v>
      </c>
      <c r="E108" t="s">
        <v>604</v>
      </c>
      <c r="M108" t="s">
        <v>69</v>
      </c>
      <c r="N108" t="str">
        <f>RIGHT(A310,8)</f>
        <v>  0.9692</v>
      </c>
      <c r="O108" t="str">
        <f>RIGHT(A1291,8)</f>
        <v>  0.4991</v>
      </c>
      <c r="X108" s="92"/>
      <c r="Y108" s="98"/>
      <c r="Z108" s="110" t="s">
        <v>89</v>
      </c>
      <c r="AA108" s="111">
        <f t="shared" si="1"/>
      </c>
      <c r="AB108" s="112">
        <f>IF(W67&lt;0.01,AH67,"")</f>
      </c>
      <c r="AC108" s="113">
        <f>IF(X67&lt;0.01,AI67,"")</f>
        <v>-1.8916</v>
      </c>
      <c r="AD108" s="110" t="s">
        <v>51</v>
      </c>
      <c r="AE108" s="111">
        <f t="shared" si="2"/>
      </c>
      <c r="AF108" s="114" t="s">
        <v>278</v>
      </c>
      <c r="AG108" s="97"/>
      <c r="AH108" s="84"/>
    </row>
    <row r="109" spans="1:34" ht="12.75">
      <c r="A109" t="s">
        <v>1065</v>
      </c>
      <c r="E109" t="s">
        <v>604</v>
      </c>
      <c r="L109" t="s">
        <v>60</v>
      </c>
      <c r="M109" t="s">
        <v>68</v>
      </c>
      <c r="N109">
        <v>0</v>
      </c>
      <c r="O109">
        <v>0</v>
      </c>
      <c r="X109" s="92"/>
      <c r="Y109" s="98"/>
      <c r="Z109" s="110" t="s">
        <v>90</v>
      </c>
      <c r="AA109" s="111">
        <f t="shared" si="1"/>
      </c>
      <c r="AB109" s="112">
        <f>IF(W68&lt;0.01,AH68,"")</f>
      </c>
      <c r="AC109" s="113">
        <f>IF(X68&lt;0.01,AI68,"")</f>
      </c>
      <c r="AD109" s="110" t="s">
        <v>51</v>
      </c>
      <c r="AE109" s="111">
        <f t="shared" si="2"/>
      </c>
      <c r="AF109" s="114" t="s">
        <v>278</v>
      </c>
      <c r="AG109" s="97"/>
      <c r="AH109" s="84"/>
    </row>
    <row r="110" spans="1:34" ht="12.75">
      <c r="A110" t="s">
        <v>1021</v>
      </c>
      <c r="E110" t="s">
        <v>604</v>
      </c>
      <c r="M110" t="s">
        <v>69</v>
      </c>
      <c r="N110" t="str">
        <f>MID(A310,14,8)</f>
        <v> 0.02012</v>
      </c>
      <c r="O110" t="str">
        <f>MID(A1291,14,8)</f>
        <v> 0.4399 </v>
      </c>
      <c r="X110" s="92"/>
      <c r="Y110" s="98"/>
      <c r="Z110" s="110" t="s">
        <v>91</v>
      </c>
      <c r="AA110" s="111">
        <f t="shared" si="1"/>
        <v>2.0608</v>
      </c>
      <c r="AB110" s="112">
        <f>IF(W69&lt;0.01,AH69,"")</f>
        <v>4.3518</v>
      </c>
      <c r="AC110" s="113">
        <f>IF(X69&lt;0.01,AI69,"")</f>
      </c>
      <c r="AD110" s="110" t="s">
        <v>51</v>
      </c>
      <c r="AE110" s="111">
        <f t="shared" si="2"/>
        <v>2.7432</v>
      </c>
      <c r="AF110" s="114" t="s">
        <v>278</v>
      </c>
      <c r="AG110" s="97"/>
      <c r="AH110" s="84" t="s">
        <v>282</v>
      </c>
    </row>
    <row r="111" spans="1:34" ht="12.75">
      <c r="A111" t="s">
        <v>1005</v>
      </c>
      <c r="E111" t="s">
        <v>604</v>
      </c>
      <c r="J111" t="s">
        <v>1748</v>
      </c>
      <c r="K111" t="str">
        <f>K43</f>
        <v>Journal</v>
      </c>
      <c r="L111" t="str">
        <f>L43</f>
        <v>Sig</v>
      </c>
      <c r="M111" t="str">
        <f>M43</f>
        <v>AN</v>
      </c>
      <c r="N111" t="s">
        <v>58</v>
      </c>
      <c r="O111" t="s">
        <v>51</v>
      </c>
      <c r="X111" s="92"/>
      <c r="Y111" s="98"/>
      <c r="Z111" s="110" t="s">
        <v>92</v>
      </c>
      <c r="AA111" s="111">
        <f t="shared" si="1"/>
      </c>
      <c r="AB111" s="112">
        <f>IF(W70&lt;0.01,AH70,"")</f>
      </c>
      <c r="AC111" s="113">
        <f>IF(X70&lt;0.01,AI70,"")</f>
      </c>
      <c r="AD111" s="110" t="s">
        <v>51</v>
      </c>
      <c r="AE111" s="111">
        <f t="shared" si="2"/>
      </c>
      <c r="AF111" s="114" t="s">
        <v>278</v>
      </c>
      <c r="AG111" s="97"/>
      <c r="AH111" s="84"/>
    </row>
    <row r="112" spans="1:34" ht="12.75">
      <c r="A112" t="s">
        <v>1066</v>
      </c>
      <c r="E112" t="s">
        <v>604</v>
      </c>
      <c r="M112" t="str">
        <f>M44</f>
        <v>EC </v>
      </c>
      <c r="N112" t="str">
        <f>RIGHT(A371,8)</f>
        <v>  0.0019</v>
      </c>
      <c r="O112" t="s">
        <v>51</v>
      </c>
      <c r="X112" s="92"/>
      <c r="Y112" s="98"/>
      <c r="Z112" s="110" t="s">
        <v>93</v>
      </c>
      <c r="AA112" s="111">
        <f t="shared" si="1"/>
      </c>
      <c r="AB112" s="112">
        <f>IF(W71&lt;0.01,AH71,"")</f>
        <v>2.5613</v>
      </c>
      <c r="AC112" s="113">
        <f>IF(X71&lt;0.01,AI71,"")</f>
      </c>
      <c r="AD112" s="110" t="s">
        <v>51</v>
      </c>
      <c r="AE112" s="111">
        <f t="shared" si="2"/>
      </c>
      <c r="AF112" s="114" t="s">
        <v>278</v>
      </c>
      <c r="AG112" s="97"/>
      <c r="AH112" s="84" t="s">
        <v>285</v>
      </c>
    </row>
    <row r="113" spans="1:34" ht="12.75">
      <c r="A113" t="s">
        <v>1044</v>
      </c>
      <c r="E113" t="s">
        <v>604</v>
      </c>
      <c r="M113" t="str">
        <f>M45</f>
        <v>GCB</v>
      </c>
      <c r="N113" t="str">
        <f>RIGHT(A372,8)</f>
        <v>  0.1685</v>
      </c>
      <c r="O113" t="s">
        <v>51</v>
      </c>
      <c r="X113" s="92"/>
      <c r="Y113" s="98"/>
      <c r="Z113" s="110" t="s">
        <v>66</v>
      </c>
      <c r="AA113" s="111">
        <f t="shared" si="1"/>
      </c>
      <c r="AB113" s="112">
        <f>IF(W72&lt;0.01,AH72,"")</f>
      </c>
      <c r="AC113" s="113">
        <f>IF(X72&lt;0.01,AI72,"")</f>
      </c>
      <c r="AD113" s="110" t="s">
        <v>51</v>
      </c>
      <c r="AE113" s="111">
        <f t="shared" si="2"/>
      </c>
      <c r="AF113" s="114" t="s">
        <v>278</v>
      </c>
      <c r="AG113" s="97"/>
      <c r="AH113" s="84"/>
    </row>
    <row r="114" spans="1:34" ht="13.5" thickBot="1">
      <c r="A114" t="s">
        <v>1024</v>
      </c>
      <c r="B114" t="s">
        <v>113</v>
      </c>
      <c r="E114" t="s">
        <v>604</v>
      </c>
      <c r="M114" t="str">
        <f>M46</f>
        <v>ME </v>
      </c>
      <c r="N114" t="str">
        <f>RIGHT(A373,8)</f>
        <v>  0.0086</v>
      </c>
      <c r="O114" t="s">
        <v>51</v>
      </c>
      <c r="X114" s="92"/>
      <c r="Y114" s="102"/>
      <c r="Z114" s="117" t="s">
        <v>94</v>
      </c>
      <c r="AA114" s="115">
        <f t="shared" si="1"/>
      </c>
      <c r="AB114" s="116">
        <f>IF(W73&lt;0.01,AH73,"")</f>
      </c>
      <c r="AC114" s="136">
        <f>IF(X73&lt;0.01,AI73,"")</f>
      </c>
      <c r="AD114" s="101" t="s">
        <v>51</v>
      </c>
      <c r="AE114" s="115">
        <f t="shared" si="2"/>
        <v>2.7432</v>
      </c>
      <c r="AF114" s="103" t="s">
        <v>278</v>
      </c>
      <c r="AG114" s="97"/>
      <c r="AH114" s="85" t="s">
        <v>284</v>
      </c>
    </row>
    <row r="115" spans="1:34" ht="12.75">
      <c r="A115" t="s">
        <v>1067</v>
      </c>
      <c r="B115" t="s">
        <v>1095</v>
      </c>
      <c r="E115" t="s">
        <v>604</v>
      </c>
      <c r="M115" t="str">
        <f>M47</f>
        <v>PB </v>
      </c>
      <c r="N115" t="str">
        <f>RIGHT(A374,8)</f>
        <v>  0.2133</v>
      </c>
      <c r="O115" t="s">
        <v>51</v>
      </c>
      <c r="X115" s="92"/>
      <c r="Y115" s="104" t="s">
        <v>39</v>
      </c>
      <c r="Z115" s="105" t="s">
        <v>68</v>
      </c>
      <c r="AA115" s="120" t="s">
        <v>58</v>
      </c>
      <c r="AB115" s="121" t="s">
        <v>58</v>
      </c>
      <c r="AC115" s="108" t="s">
        <v>58</v>
      </c>
      <c r="AD115" s="105" t="s">
        <v>51</v>
      </c>
      <c r="AE115" s="109" t="s">
        <v>58</v>
      </c>
      <c r="AF115" s="107" t="s">
        <v>278</v>
      </c>
      <c r="AG115" s="97"/>
      <c r="AH115" s="84"/>
    </row>
    <row r="116" spans="1:34" ht="13.5" thickBot="1">
      <c r="A116" t="s">
        <v>1068</v>
      </c>
      <c r="B116" t="s">
        <v>114</v>
      </c>
      <c r="E116" t="s">
        <v>604</v>
      </c>
      <c r="M116" t="str">
        <f>M48</f>
        <v>SB </v>
      </c>
      <c r="N116" t="str">
        <f>RIGHT(A375,8)</f>
        <v>  0.0432</v>
      </c>
      <c r="O116" t="s">
        <v>51</v>
      </c>
      <c r="X116" s="92"/>
      <c r="Y116" s="102"/>
      <c r="Z116" s="117" t="s">
        <v>69</v>
      </c>
      <c r="AA116" s="115">
        <f>IF(V75&lt;0.01,AF75,"")</f>
      </c>
      <c r="AB116" s="116">
        <f>IF(W75&lt;0.01,AH75,"")</f>
      </c>
      <c r="AC116" s="136">
        <f>IF(X75&lt;0.01,AI75,"")</f>
      </c>
      <c r="AD116" s="117" t="s">
        <v>51</v>
      </c>
      <c r="AE116" s="115">
        <f>IF(Z75&lt;0.01,AK75,"")</f>
      </c>
      <c r="AF116" s="118" t="s">
        <v>278</v>
      </c>
      <c r="AG116" s="97"/>
      <c r="AH116" s="84" t="s">
        <v>286</v>
      </c>
    </row>
    <row r="117" spans="1:33" ht="12.75">
      <c r="A117" t="s">
        <v>1067</v>
      </c>
      <c r="B117" t="s">
        <v>115</v>
      </c>
      <c r="E117" t="s">
        <v>604</v>
      </c>
      <c r="L117" t="str">
        <f>L49</f>
        <v>Coeff</v>
      </c>
      <c r="M117" t="str">
        <f>M49</f>
        <v>AN</v>
      </c>
      <c r="N117">
        <v>0</v>
      </c>
      <c r="O117" t="s">
        <v>51</v>
      </c>
      <c r="X117" s="92"/>
      <c r="Y117" s="92"/>
      <c r="Z117" s="92"/>
      <c r="AA117" s="92"/>
      <c r="AB117" s="92"/>
      <c r="AC117" s="92"/>
      <c r="AD117" s="92"/>
      <c r="AE117" s="92"/>
      <c r="AF117" s="92"/>
      <c r="AG117" s="92"/>
    </row>
    <row r="118" spans="1:28" ht="12.75">
      <c r="A118" t="s">
        <v>1069</v>
      </c>
      <c r="B118" t="s">
        <v>114</v>
      </c>
      <c r="E118" t="s">
        <v>604</v>
      </c>
      <c r="M118" t="str">
        <f>M50</f>
        <v>EC </v>
      </c>
      <c r="N118" t="str">
        <f>MID(A371,14,8)</f>
        <v>-1.9474 </v>
      </c>
      <c r="O118" t="s">
        <v>51</v>
      </c>
      <c r="AB118" s="2"/>
    </row>
    <row r="119" spans="1:28" ht="12.75">
      <c r="A119" t="s">
        <v>1070</v>
      </c>
      <c r="B119" t="s">
        <v>116</v>
      </c>
      <c r="E119" t="s">
        <v>604</v>
      </c>
      <c r="M119" t="str">
        <f>M51</f>
        <v>GCB</v>
      </c>
      <c r="N119" t="str">
        <f>MID(A372,14,8)</f>
        <v>-0.6126 </v>
      </c>
      <c r="O119" t="s">
        <v>51</v>
      </c>
      <c r="AB119" s="2"/>
    </row>
    <row r="120" spans="1:28" ht="12.75">
      <c r="A120" t="s">
        <v>1071</v>
      </c>
      <c r="B120" t="s">
        <v>117</v>
      </c>
      <c r="E120" t="s">
        <v>604</v>
      </c>
      <c r="M120" t="str">
        <f>M52</f>
        <v>ME </v>
      </c>
      <c r="N120" t="str">
        <f>MID(A373,14,8)</f>
        <v> 1.5510 </v>
      </c>
      <c r="O120" t="s">
        <v>51</v>
      </c>
      <c r="AB120" s="2"/>
    </row>
    <row r="121" spans="1:15" ht="12.75">
      <c r="A121" t="s">
        <v>1072</v>
      </c>
      <c r="B121" t="s">
        <v>118</v>
      </c>
      <c r="E121" t="s">
        <v>604</v>
      </c>
      <c r="M121" t="str">
        <f>M53</f>
        <v>PB </v>
      </c>
      <c r="N121" t="str">
        <f>MID(A374,14,8)</f>
        <v>-0.5820 </v>
      </c>
      <c r="O121" t="s">
        <v>51</v>
      </c>
    </row>
    <row r="122" spans="1:15" ht="12.75">
      <c r="A122" t="s">
        <v>1073</v>
      </c>
      <c r="B122" t="s">
        <v>119</v>
      </c>
      <c r="E122" t="s">
        <v>604</v>
      </c>
      <c r="M122" t="str">
        <f>M54</f>
        <v>SB </v>
      </c>
      <c r="N122" t="str">
        <f>MID(A375,14,8)</f>
        <v> 0.7135 </v>
      </c>
      <c r="O122" t="s">
        <v>51</v>
      </c>
    </row>
    <row r="123" spans="1:15" ht="12.75">
      <c r="A123" t="s">
        <v>1074</v>
      </c>
      <c r="B123" t="s">
        <v>120</v>
      </c>
      <c r="E123" t="s">
        <v>604</v>
      </c>
      <c r="K123" t="str">
        <f>K55</f>
        <v>YearCode</v>
      </c>
      <c r="L123" t="str">
        <f>L55</f>
        <v>Sig</v>
      </c>
      <c r="M123">
        <f>M55</f>
        <v>2000</v>
      </c>
      <c r="N123" t="s">
        <v>58</v>
      </c>
      <c r="O123" t="s">
        <v>51</v>
      </c>
    </row>
    <row r="124" spans="1:15" ht="12.75">
      <c r="A124" t="s">
        <v>1075</v>
      </c>
      <c r="B124" t="s">
        <v>121</v>
      </c>
      <c r="E124" t="s">
        <v>604</v>
      </c>
      <c r="M124" t="str">
        <f>M56</f>
        <v>2005  </v>
      </c>
      <c r="N124" t="str">
        <f>RIGHT(A433,8)</f>
        <v>  0.8156</v>
      </c>
      <c r="O124" t="s">
        <v>51</v>
      </c>
    </row>
    <row r="125" spans="1:15" ht="12.75">
      <c r="A125" t="s">
        <v>1067</v>
      </c>
      <c r="B125" t="s">
        <v>122</v>
      </c>
      <c r="E125" t="s">
        <v>604</v>
      </c>
      <c r="M125" t="str">
        <f>M57</f>
        <v>2006  </v>
      </c>
      <c r="N125" t="str">
        <f>RIGHT(A434,8)</f>
        <v>  0.7221</v>
      </c>
      <c r="O125" t="s">
        <v>51</v>
      </c>
    </row>
    <row r="126" spans="1:15" ht="12.75">
      <c r="A126" t="s">
        <v>1076</v>
      </c>
      <c r="B126" t="s">
        <v>114</v>
      </c>
      <c r="E126" t="s">
        <v>604</v>
      </c>
      <c r="M126" t="str">
        <f>M58</f>
        <v>2007  </v>
      </c>
      <c r="N126" t="str">
        <f>RIGHT(A435,8)</f>
        <v>  0.8544</v>
      </c>
      <c r="O126" t="s">
        <v>51</v>
      </c>
    </row>
    <row r="127" spans="1:15" ht="12.75">
      <c r="A127" t="s">
        <v>1067</v>
      </c>
      <c r="B127" t="s">
        <v>123</v>
      </c>
      <c r="E127" t="s">
        <v>604</v>
      </c>
      <c r="M127" t="str">
        <f>M59</f>
        <v>2008 </v>
      </c>
      <c r="N127" t="str">
        <f>RIGHT(A436,8)</f>
        <v>  0.9012</v>
      </c>
      <c r="O127" t="s">
        <v>51</v>
      </c>
    </row>
    <row r="128" spans="2:41" ht="12.75">
      <c r="B128" t="s">
        <v>114</v>
      </c>
      <c r="E128" t="s">
        <v>604</v>
      </c>
      <c r="M128" t="str">
        <f>M60</f>
        <v>2009  </v>
      </c>
      <c r="N128" t="str">
        <f>RIGHT(A437,8)</f>
        <v>  0.4961</v>
      </c>
      <c r="O128" t="s">
        <v>51</v>
      </c>
      <c r="AM128" s="2"/>
      <c r="AN128" s="2"/>
      <c r="AO128" s="2"/>
    </row>
    <row r="129" spans="5:41" ht="12.75">
      <c r="E129" t="s">
        <v>604</v>
      </c>
      <c r="M129" t="str">
        <f>M61</f>
        <v>2010  </v>
      </c>
      <c r="N129" t="str">
        <f>RIGHT(A438,8)</f>
        <v>  0.1135</v>
      </c>
      <c r="O129" t="s">
        <v>51</v>
      </c>
      <c r="AM129" s="2"/>
      <c r="AN129" s="2"/>
      <c r="AO129" s="2"/>
    </row>
    <row r="130" spans="1:41" ht="12.75">
      <c r="A130" t="s">
        <v>1077</v>
      </c>
      <c r="E130" t="s">
        <v>604</v>
      </c>
      <c r="L130" t="str">
        <f>L62</f>
        <v>Coeff</v>
      </c>
      <c r="M130">
        <f>M62</f>
        <v>2000</v>
      </c>
      <c r="N130">
        <v>0</v>
      </c>
      <c r="O130" t="s">
        <v>51</v>
      </c>
      <c r="AM130" s="2"/>
      <c r="AN130" s="2"/>
      <c r="AO130" s="2"/>
    </row>
    <row r="131" spans="1:41" ht="12.75">
      <c r="A131" t="s">
        <v>1034</v>
      </c>
      <c r="E131" t="s">
        <v>604</v>
      </c>
      <c r="M131" t="str">
        <f>M63</f>
        <v>2005  </v>
      </c>
      <c r="N131" t="str">
        <f>MID(A433,16,8)</f>
        <v> -0.1289</v>
      </c>
      <c r="O131" t="s">
        <v>51</v>
      </c>
      <c r="AM131" s="2"/>
      <c r="AN131" s="2"/>
      <c r="AO131" s="2"/>
    </row>
    <row r="132" spans="1:41" ht="12.75">
      <c r="A132" t="s">
        <v>1078</v>
      </c>
      <c r="E132" t="s">
        <v>604</v>
      </c>
      <c r="M132" t="str">
        <f>M64</f>
        <v>2006  </v>
      </c>
      <c r="N132" t="str">
        <f>MID(A434,16,8)</f>
        <v> -0.2278</v>
      </c>
      <c r="O132" t="s">
        <v>51</v>
      </c>
      <c r="AM132" s="2"/>
      <c r="AN132" s="2"/>
      <c r="AO132" s="2"/>
    </row>
    <row r="133" spans="1:15" ht="12.75">
      <c r="A133" t="s">
        <v>979</v>
      </c>
      <c r="E133" t="s">
        <v>604</v>
      </c>
      <c r="M133" t="str">
        <f>M65</f>
        <v>2007  </v>
      </c>
      <c r="N133" t="str">
        <f>MID(A435,16,8)</f>
        <v>  0.1000</v>
      </c>
      <c r="O133" t="s">
        <v>51</v>
      </c>
    </row>
    <row r="134" spans="1:15" ht="12.75">
      <c r="A134" t="s">
        <v>1079</v>
      </c>
      <c r="E134" t="s">
        <v>604</v>
      </c>
      <c r="M134" t="str">
        <f>M66</f>
        <v>2008 </v>
      </c>
      <c r="N134" t="str">
        <f>MID(A436,16,8)</f>
        <v>  0.0689</v>
      </c>
      <c r="O134" t="s">
        <v>51</v>
      </c>
    </row>
    <row r="135" spans="1:15" ht="12.75">
      <c r="A135" t="s">
        <v>981</v>
      </c>
      <c r="E135" t="s">
        <v>604</v>
      </c>
      <c r="M135" t="str">
        <f>M67</f>
        <v>2009  </v>
      </c>
      <c r="N135" t="str">
        <f>MID(A437,16,8)</f>
        <v> -0.3549</v>
      </c>
      <c r="O135" t="s">
        <v>51</v>
      </c>
    </row>
    <row r="136" spans="1:15" ht="12.75">
      <c r="A136" t="s">
        <v>1080</v>
      </c>
      <c r="E136" t="s">
        <v>604</v>
      </c>
      <c r="M136" t="str">
        <f>M68</f>
        <v>2010  </v>
      </c>
      <c r="N136" t="str">
        <f>MID(A438,16,8)</f>
        <v> -0.5737</v>
      </c>
      <c r="O136" t="s">
        <v>51</v>
      </c>
    </row>
    <row r="137" spans="1:15" ht="12.75">
      <c r="A137" t="s">
        <v>1081</v>
      </c>
      <c r="E137" t="s">
        <v>604</v>
      </c>
      <c r="K137" t="str">
        <f>K69</f>
        <v>YearInt</v>
      </c>
      <c r="L137" t="str">
        <f>L69</f>
        <v>Sig</v>
      </c>
      <c r="M137" t="str">
        <f>M69</f>
        <v>2000_2010</v>
      </c>
      <c r="N137" s="2" t="str">
        <f>RIGHT(B$433,8)</f>
        <v>  0.1427</v>
      </c>
      <c r="O137" t="s">
        <v>51</v>
      </c>
    </row>
    <row r="138" spans="1:15" ht="12.75">
      <c r="A138" t="s">
        <v>1082</v>
      </c>
      <c r="E138" t="s">
        <v>604</v>
      </c>
      <c r="L138" t="str">
        <f>L70</f>
        <v>Coeff</v>
      </c>
      <c r="M138" t="str">
        <f>M70</f>
        <v>2000_2010</v>
      </c>
      <c r="N138" t="str">
        <f>MID(B433,11,8)</f>
        <v>-0.05194</v>
      </c>
      <c r="O138" t="s">
        <v>51</v>
      </c>
    </row>
    <row r="139" spans="1:15" ht="12.75">
      <c r="A139" t="s">
        <v>1083</v>
      </c>
      <c r="E139" t="s">
        <v>604</v>
      </c>
      <c r="K139" t="str">
        <f>K71</f>
        <v>Depository</v>
      </c>
      <c r="L139" t="str">
        <f>L71</f>
        <v>Sig</v>
      </c>
      <c r="M139" t="str">
        <f>M71</f>
        <v>DB</v>
      </c>
      <c r="N139" t="s">
        <v>58</v>
      </c>
      <c r="O139" t="s">
        <v>51</v>
      </c>
    </row>
    <row r="140" spans="1:15" ht="12.75">
      <c r="A140" t="s">
        <v>1084</v>
      </c>
      <c r="E140" t="s">
        <v>604</v>
      </c>
      <c r="M140" t="str">
        <f>M72</f>
        <v>E</v>
      </c>
      <c r="N140" t="str">
        <f>RIGHT(A500,8)</f>
        <v>  0.0683</v>
      </c>
      <c r="O140" t="s">
        <v>51</v>
      </c>
    </row>
    <row r="141" spans="1:15" ht="12.75">
      <c r="A141" t="s">
        <v>987</v>
      </c>
      <c r="E141" t="s">
        <v>604</v>
      </c>
      <c r="M141" t="str">
        <f>M73</f>
        <v>G</v>
      </c>
      <c r="N141" t="str">
        <f>RIGHT(A501,8)</f>
        <v>  0.0000</v>
      </c>
      <c r="O141" t="s">
        <v>51</v>
      </c>
    </row>
    <row r="142" spans="1:15" ht="12.75">
      <c r="A142" t="s">
        <v>988</v>
      </c>
      <c r="E142" t="s">
        <v>604</v>
      </c>
      <c r="M142" t="str">
        <f>M74</f>
        <v>N</v>
      </c>
      <c r="N142" t="str">
        <f>RIGHT(A502,8)</f>
        <v>  0.0076</v>
      </c>
      <c r="O142" t="s">
        <v>51</v>
      </c>
    </row>
    <row r="143" spans="1:15" ht="12.75">
      <c r="A143" t="s">
        <v>1085</v>
      </c>
      <c r="E143" t="s">
        <v>604</v>
      </c>
      <c r="M143" t="str">
        <f>M75</f>
        <v>O</v>
      </c>
      <c r="N143" t="str">
        <f>RIGHT(A503,8)</f>
        <v>  0.0000</v>
      </c>
      <c r="O143" t="s">
        <v>51</v>
      </c>
    </row>
    <row r="144" spans="1:15" ht="12.75">
      <c r="A144" t="s">
        <v>1086</v>
      </c>
      <c r="E144" t="s">
        <v>604</v>
      </c>
      <c r="M144" t="str">
        <f>M76</f>
        <v>T</v>
      </c>
      <c r="N144" t="str">
        <f>RIGHT(A504,8)</f>
        <v>  0.0093</v>
      </c>
      <c r="O144" t="s">
        <v>51</v>
      </c>
    </row>
    <row r="145" spans="1:28" ht="12.75">
      <c r="A145" t="s">
        <v>991</v>
      </c>
      <c r="E145" t="s">
        <v>604</v>
      </c>
      <c r="M145" t="str">
        <f>M77</f>
        <v>U</v>
      </c>
      <c r="N145" t="str">
        <f>RIGHT(A505,8)</f>
        <v>  0.0072</v>
      </c>
      <c r="O145" t="s">
        <v>51</v>
      </c>
      <c r="AB145" s="2"/>
    </row>
    <row r="146" spans="1:28" ht="12.75">
      <c r="A146" t="s">
        <v>1087</v>
      </c>
      <c r="E146" t="s">
        <v>604</v>
      </c>
      <c r="L146" t="str">
        <f>L78</f>
        <v>Coeff</v>
      </c>
      <c r="M146" t="str">
        <f>M78</f>
        <v>DB</v>
      </c>
      <c r="N146">
        <v>0</v>
      </c>
      <c r="O146" t="s">
        <v>51</v>
      </c>
      <c r="AB146" s="2"/>
    </row>
    <row r="147" spans="1:28" ht="12.75">
      <c r="A147" t="s">
        <v>993</v>
      </c>
      <c r="E147" t="s">
        <v>604</v>
      </c>
      <c r="M147" t="str">
        <f>M79</f>
        <v>E</v>
      </c>
      <c r="N147" t="str">
        <f>MID(A500,33,9)</f>
        <v> -1.9484 </v>
      </c>
      <c r="O147" t="s">
        <v>51</v>
      </c>
      <c r="AB147" s="2"/>
    </row>
    <row r="148" spans="1:28" ht="12.75">
      <c r="A148" t="s">
        <v>994</v>
      </c>
      <c r="E148" t="s">
        <v>604</v>
      </c>
      <c r="M148" t="str">
        <f>M80</f>
        <v>G</v>
      </c>
      <c r="N148" t="str">
        <f>MID(A501,33,9)</f>
        <v> -6.1126 </v>
      </c>
      <c r="O148" t="s">
        <v>51</v>
      </c>
      <c r="AB148" s="2"/>
    </row>
    <row r="149" spans="1:28" ht="12.75">
      <c r="A149" t="s">
        <v>995</v>
      </c>
      <c r="D149" t="s">
        <v>604</v>
      </c>
      <c r="M149" t="str">
        <f>M81</f>
        <v>N</v>
      </c>
      <c r="N149" t="str">
        <f>MID(A502,33,9)</f>
        <v>  3.0503 </v>
      </c>
      <c r="O149" t="s">
        <v>51</v>
      </c>
      <c r="AB149" s="2"/>
    </row>
    <row r="150" spans="1:28" ht="12.75">
      <c r="A150" t="s">
        <v>1088</v>
      </c>
      <c r="D150" t="s">
        <v>604</v>
      </c>
      <c r="M150" t="str">
        <f>M82</f>
        <v>O</v>
      </c>
      <c r="N150" t="str">
        <f>MID(A503,33,9)</f>
        <v>  4.9272 </v>
      </c>
      <c r="O150" t="s">
        <v>51</v>
      </c>
      <c r="AB150" s="2"/>
    </row>
    <row r="151" spans="1:28" ht="12.75">
      <c r="A151" t="s">
        <v>1089</v>
      </c>
      <c r="D151" t="s">
        <v>604</v>
      </c>
      <c r="M151" t="str">
        <f>M83</f>
        <v>T</v>
      </c>
      <c r="N151" t="str">
        <f>MID(A504,33,9)</f>
        <v>  2.8643 </v>
      </c>
      <c r="O151" t="s">
        <v>51</v>
      </c>
      <c r="AB151" s="2"/>
    </row>
    <row r="152" spans="1:28" ht="12.75">
      <c r="A152" t="s">
        <v>1090</v>
      </c>
      <c r="D152" t="s">
        <v>604</v>
      </c>
      <c r="M152" t="str">
        <f>M84</f>
        <v>U</v>
      </c>
      <c r="N152" t="str">
        <f>MID(A505,33,9)</f>
        <v>  2.9685 </v>
      </c>
      <c r="O152" t="s">
        <v>51</v>
      </c>
      <c r="AB152" s="2"/>
    </row>
    <row r="153" spans="1:28" ht="12.75">
      <c r="A153" t="s">
        <v>1091</v>
      </c>
      <c r="D153" t="s">
        <v>604</v>
      </c>
      <c r="K153" t="str">
        <f>K85</f>
        <v>Datatype</v>
      </c>
      <c r="L153" t="str">
        <f>L85</f>
        <v>Sig</v>
      </c>
      <c r="M153" t="str">
        <f>M85</f>
        <v>Bio</v>
      </c>
      <c r="N153" t="s">
        <v>58</v>
      </c>
      <c r="O153" t="s">
        <v>51</v>
      </c>
      <c r="AB153" s="2"/>
    </row>
    <row r="154" spans="1:28" ht="12.75">
      <c r="A154" t="s">
        <v>1092</v>
      </c>
      <c r="D154" t="s">
        <v>604</v>
      </c>
      <c r="M154" t="str">
        <f>M86</f>
        <v>EA </v>
      </c>
      <c r="N154" t="str">
        <f>RIGHT(A567,8)</f>
        <v>  0.0072</v>
      </c>
      <c r="O154" t="s">
        <v>51</v>
      </c>
      <c r="AB154" s="2"/>
    </row>
    <row r="155" spans="1:28" ht="12.75">
      <c r="A155" t="s">
        <v>155</v>
      </c>
      <c r="D155" t="s">
        <v>604</v>
      </c>
      <c r="M155" t="str">
        <f>M87</f>
        <v>Eco</v>
      </c>
      <c r="N155" t="str">
        <f aca="true" t="shared" si="3" ref="N155:N163">RIGHT(A568,8)</f>
        <v>  0.2819</v>
      </c>
      <c r="O155" t="s">
        <v>51</v>
      </c>
      <c r="AB155" s="2"/>
    </row>
    <row r="156" spans="1:28" ht="12.75">
      <c r="A156" t="s">
        <v>156</v>
      </c>
      <c r="D156" t="s">
        <v>604</v>
      </c>
      <c r="M156" t="str">
        <f>M88</f>
        <v>GA </v>
      </c>
      <c r="N156" t="str">
        <f t="shared" si="3"/>
        <v>  0.6572</v>
      </c>
      <c r="O156" t="s">
        <v>51</v>
      </c>
      <c r="AB156" s="2"/>
    </row>
    <row r="157" spans="1:28" ht="12.75">
      <c r="A157" t="s">
        <v>1093</v>
      </c>
      <c r="D157" t="s">
        <v>604</v>
      </c>
      <c r="M157" t="str">
        <f>M89</f>
        <v>GIS</v>
      </c>
      <c r="N157" t="str">
        <f t="shared" si="3"/>
        <v>  0.0043</v>
      </c>
      <c r="O157" t="s">
        <v>51</v>
      </c>
      <c r="AB157" s="2"/>
    </row>
    <row r="158" spans="1:28" ht="12.75">
      <c r="A158" t="s">
        <v>1094</v>
      </c>
      <c r="D158" t="s">
        <v>604</v>
      </c>
      <c r="M158" t="str">
        <f>M90</f>
        <v>GO </v>
      </c>
      <c r="N158" t="str">
        <f t="shared" si="3"/>
        <v>  0.4945</v>
      </c>
      <c r="O158" t="s">
        <v>51</v>
      </c>
      <c r="AB158" s="2"/>
    </row>
    <row r="159" spans="1:28" ht="12.75">
      <c r="A159" t="s">
        <v>1004</v>
      </c>
      <c r="D159" t="s">
        <v>604</v>
      </c>
      <c r="M159" t="str">
        <f>M91</f>
        <v>GS </v>
      </c>
      <c r="N159" t="str">
        <f t="shared" si="3"/>
        <v>  0.0201</v>
      </c>
      <c r="O159" t="s">
        <v>51</v>
      </c>
      <c r="AB159" s="2"/>
    </row>
    <row r="160" spans="1:28" ht="12.75">
      <c r="A160" t="s">
        <v>1005</v>
      </c>
      <c r="D160" t="s">
        <v>604</v>
      </c>
      <c r="M160" t="str">
        <f>M92</f>
        <v>PA </v>
      </c>
      <c r="N160" t="str">
        <f t="shared" si="3"/>
        <v>  0.2282</v>
      </c>
      <c r="O160" t="s">
        <v>51</v>
      </c>
      <c r="AB160" s="2"/>
    </row>
    <row r="161" spans="1:15" ht="12.75">
      <c r="A161" t="s">
        <v>103</v>
      </c>
      <c r="D161" t="s">
        <v>604</v>
      </c>
      <c r="M161" t="str">
        <f>M93</f>
        <v>PT </v>
      </c>
      <c r="N161" t="str">
        <f t="shared" si="3"/>
        <v>  0.2580</v>
      </c>
      <c r="O161" t="s">
        <v>51</v>
      </c>
    </row>
    <row r="162" spans="1:15" ht="12.75">
      <c r="A162" t="s">
        <v>581</v>
      </c>
      <c r="D162" t="s">
        <v>604</v>
      </c>
      <c r="M162" t="str">
        <f>M94</f>
        <v>Sim</v>
      </c>
      <c r="N162" t="s">
        <v>51</v>
      </c>
      <c r="O162" t="s">
        <v>51</v>
      </c>
    </row>
    <row r="163" spans="1:15" ht="12.75">
      <c r="A163" t="s">
        <v>157</v>
      </c>
      <c r="D163" t="s">
        <v>604</v>
      </c>
      <c r="M163" t="str">
        <f>M95</f>
        <v>XY </v>
      </c>
      <c r="N163" t="str">
        <f>RIGHT(A575,8)</f>
        <v>  0.1441</v>
      </c>
      <c r="O163" t="s">
        <v>51</v>
      </c>
    </row>
    <row r="164" spans="1:15" ht="12.75">
      <c r="A164" t="s">
        <v>158</v>
      </c>
      <c r="D164" t="s">
        <v>604</v>
      </c>
      <c r="L164" t="str">
        <f>L96</f>
        <v>Coeff</v>
      </c>
      <c r="M164" t="str">
        <f>M96</f>
        <v>Bio</v>
      </c>
      <c r="N164">
        <v>0</v>
      </c>
      <c r="O164" t="s">
        <v>51</v>
      </c>
    </row>
    <row r="165" spans="1:15" ht="12.75">
      <c r="A165" t="s">
        <v>1010</v>
      </c>
      <c r="D165" t="s">
        <v>604</v>
      </c>
      <c r="M165" t="str">
        <f>M97</f>
        <v>EA </v>
      </c>
      <c r="N165" t="str">
        <f>MID(A567,19,8)</f>
        <v> -1.2439</v>
      </c>
      <c r="O165" t="s">
        <v>51</v>
      </c>
    </row>
    <row r="166" spans="1:15" ht="12.75">
      <c r="A166" t="s">
        <v>1005</v>
      </c>
      <c r="D166" t="s">
        <v>604</v>
      </c>
      <c r="M166" t="str">
        <f>M98</f>
        <v>Eco</v>
      </c>
      <c r="N166" t="str">
        <f aca="true" t="shared" si="4" ref="N166:N173">MID(A568,19,8)</f>
        <v> -0.6323</v>
      </c>
      <c r="O166" t="s">
        <v>51</v>
      </c>
    </row>
    <row r="167" spans="1:15" ht="12.75">
      <c r="A167" t="s">
        <v>500</v>
      </c>
      <c r="E167" t="s">
        <v>604</v>
      </c>
      <c r="M167" t="str">
        <f>M99</f>
        <v>GA </v>
      </c>
      <c r="N167" t="str">
        <f t="shared" si="4"/>
        <v> -0.3827</v>
      </c>
      <c r="O167" t="s">
        <v>51</v>
      </c>
    </row>
    <row r="168" spans="1:15" ht="12.75">
      <c r="A168" t="s">
        <v>159</v>
      </c>
      <c r="E168" t="s">
        <v>604</v>
      </c>
      <c r="M168" t="str">
        <f>M100</f>
        <v>GIS</v>
      </c>
      <c r="N168" t="str">
        <f t="shared" si="4"/>
        <v> -1.8916</v>
      </c>
      <c r="O168" t="s">
        <v>51</v>
      </c>
    </row>
    <row r="169" spans="1:15" ht="12.75">
      <c r="A169" t="s">
        <v>160</v>
      </c>
      <c r="E169" t="s">
        <v>604</v>
      </c>
      <c r="M169" t="str">
        <f>M101</f>
        <v>GO </v>
      </c>
      <c r="N169" t="str">
        <f t="shared" si="4"/>
        <v> -0.6323</v>
      </c>
      <c r="O169" t="s">
        <v>51</v>
      </c>
    </row>
    <row r="170" spans="1:15" ht="12.75">
      <c r="A170" t="s">
        <v>161</v>
      </c>
      <c r="E170" t="s">
        <v>604</v>
      </c>
      <c r="M170" t="str">
        <f>M102</f>
        <v>GS </v>
      </c>
      <c r="N170" t="str">
        <f t="shared" si="4"/>
        <v>  0.9392</v>
      </c>
      <c r="O170" t="s">
        <v>51</v>
      </c>
    </row>
    <row r="171" spans="1:15" ht="12.75">
      <c r="A171" t="s">
        <v>162</v>
      </c>
      <c r="E171" t="s">
        <v>604</v>
      </c>
      <c r="M171" t="str">
        <f>M103</f>
        <v>PA </v>
      </c>
      <c r="N171" t="str">
        <f t="shared" si="4"/>
        <v> -0.6760</v>
      </c>
      <c r="O171" t="s">
        <v>51</v>
      </c>
    </row>
    <row r="172" spans="1:15" ht="12.75">
      <c r="A172" t="s">
        <v>163</v>
      </c>
      <c r="E172" t="s">
        <v>604</v>
      </c>
      <c r="M172" t="str">
        <f>M104</f>
        <v>PT </v>
      </c>
      <c r="N172" t="str">
        <f t="shared" si="4"/>
        <v>  0.6923</v>
      </c>
      <c r="O172" t="s">
        <v>51</v>
      </c>
    </row>
    <row r="173" spans="1:15" ht="12.75">
      <c r="A173" t="s">
        <v>164</v>
      </c>
      <c r="E173" t="s">
        <v>604</v>
      </c>
      <c r="M173" t="str">
        <f>M105</f>
        <v>Sim</v>
      </c>
      <c r="N173" t="s">
        <v>51</v>
      </c>
      <c r="O173" t="s">
        <v>51</v>
      </c>
    </row>
    <row r="174" spans="1:15" ht="12.75">
      <c r="A174" t="s">
        <v>165</v>
      </c>
      <c r="E174" t="s">
        <v>604</v>
      </c>
      <c r="M174" t="str">
        <f>M106</f>
        <v>XY </v>
      </c>
      <c r="N174" t="str">
        <f>MID(A575,19,8)</f>
        <v> -1.3924</v>
      </c>
      <c r="O174" t="s">
        <v>51</v>
      </c>
    </row>
    <row r="175" spans="1:15" ht="12.75">
      <c r="A175" t="s">
        <v>166</v>
      </c>
      <c r="E175" t="s">
        <v>604</v>
      </c>
      <c r="K175" t="str">
        <f>K107</f>
        <v>OA</v>
      </c>
      <c r="L175" t="str">
        <f>L107</f>
        <v>Sig</v>
      </c>
      <c r="M175" t="str">
        <f>M107</f>
        <v>N</v>
      </c>
      <c r="N175" t="s">
        <v>58</v>
      </c>
      <c r="O175" t="s">
        <v>51</v>
      </c>
    </row>
    <row r="176" spans="1:15" ht="12.75">
      <c r="A176" t="s">
        <v>167</v>
      </c>
      <c r="E176" t="s">
        <v>604</v>
      </c>
      <c r="M176" t="str">
        <f>M108</f>
        <v>Y</v>
      </c>
      <c r="N176" t="str">
        <f>RIGHT(A$626,8)</f>
        <v>  0.3242</v>
      </c>
      <c r="O176" t="s">
        <v>51</v>
      </c>
    </row>
    <row r="177" spans="1:15" ht="12.75">
      <c r="A177" t="s">
        <v>168</v>
      </c>
      <c r="E177" t="s">
        <v>604</v>
      </c>
      <c r="L177" t="str">
        <f>L109</f>
        <v>Coeff</v>
      </c>
      <c r="M177" t="str">
        <f>M109</f>
        <v>N</v>
      </c>
      <c r="N177">
        <v>0</v>
      </c>
      <c r="O177" t="s">
        <v>51</v>
      </c>
    </row>
    <row r="178" spans="1:15" ht="12.75">
      <c r="A178" t="s">
        <v>1021</v>
      </c>
      <c r="E178" t="s">
        <v>604</v>
      </c>
      <c r="M178" t="str">
        <f>M110</f>
        <v>Y</v>
      </c>
      <c r="N178" t="str">
        <f>MID(A635,14,8)</f>
        <v>-0.5079 </v>
      </c>
      <c r="O178" t="s">
        <v>51</v>
      </c>
    </row>
    <row r="179" spans="1:28" ht="12.75">
      <c r="A179" t="s">
        <v>1005</v>
      </c>
      <c r="E179" t="s">
        <v>604</v>
      </c>
      <c r="J179" t="s">
        <v>892</v>
      </c>
      <c r="K179" t="str">
        <f>K43</f>
        <v>Journal</v>
      </c>
      <c r="L179" t="str">
        <f>L43</f>
        <v>Sig</v>
      </c>
      <c r="M179" t="str">
        <f>M43</f>
        <v>AN</v>
      </c>
      <c r="N179" t="s">
        <v>58</v>
      </c>
      <c r="O179" s="10" t="s">
        <v>276</v>
      </c>
      <c r="AB179" s="2"/>
    </row>
    <row r="180" spans="1:28" ht="12.75">
      <c r="A180" t="s">
        <v>1096</v>
      </c>
      <c r="E180" t="s">
        <v>604</v>
      </c>
      <c r="M180" t="str">
        <f>M44</f>
        <v>EC </v>
      </c>
      <c r="N180" t="str">
        <f>RIGHT(A692,8)</f>
        <v>  0.7448</v>
      </c>
      <c r="O180" s="10"/>
      <c r="AB180" s="2"/>
    </row>
    <row r="181" spans="1:28" ht="12.75">
      <c r="A181" t="s">
        <v>1087</v>
      </c>
      <c r="E181" t="s">
        <v>604</v>
      </c>
      <c r="M181" t="str">
        <f>M45</f>
        <v>GCB</v>
      </c>
      <c r="N181" t="str">
        <f>RIGHT(A693,8)</f>
        <v>  0.1461</v>
      </c>
      <c r="O181" s="10"/>
      <c r="AB181" s="2"/>
    </row>
    <row r="182" spans="1:28" ht="12.75">
      <c r="A182" t="s">
        <v>113</v>
      </c>
      <c r="E182" t="s">
        <v>604</v>
      </c>
      <c r="M182" t="str">
        <f>M46</f>
        <v>ME </v>
      </c>
      <c r="N182" t="str">
        <f>RIGHT(A694,8)</f>
        <v>  0.0002</v>
      </c>
      <c r="O182" s="10"/>
      <c r="AB182" s="2"/>
    </row>
    <row r="183" spans="1:28" ht="12.75">
      <c r="A183" t="s">
        <v>1097</v>
      </c>
      <c r="E183" t="s">
        <v>604</v>
      </c>
      <c r="M183" t="str">
        <f>M47</f>
        <v>PB </v>
      </c>
      <c r="N183" t="str">
        <f>RIGHT(A695,8)</f>
        <v>  0.9104</v>
      </c>
      <c r="O183" s="10"/>
      <c r="AB183" s="2"/>
    </row>
    <row r="184" spans="1:28" ht="12.75">
      <c r="A184" t="s">
        <v>1098</v>
      </c>
      <c r="E184" t="s">
        <v>604</v>
      </c>
      <c r="M184" t="str">
        <f>M48</f>
        <v>SB </v>
      </c>
      <c r="N184" t="str">
        <f>RIGHT(A696,8)</f>
        <v>  0.0024</v>
      </c>
      <c r="O184" s="10"/>
      <c r="AB184" s="2"/>
    </row>
    <row r="185" spans="1:28" ht="12.75">
      <c r="A185" t="s">
        <v>1097</v>
      </c>
      <c r="E185" t="s">
        <v>604</v>
      </c>
      <c r="L185" t="str">
        <f>L49</f>
        <v>Coeff</v>
      </c>
      <c r="M185" t="str">
        <f>M49</f>
        <v>AN</v>
      </c>
      <c r="N185">
        <v>0</v>
      </c>
      <c r="O185" s="10"/>
      <c r="AB185" s="2"/>
    </row>
    <row r="186" spans="1:28" ht="12.75">
      <c r="A186" t="s">
        <v>1099</v>
      </c>
      <c r="E186" t="s">
        <v>604</v>
      </c>
      <c r="M186" t="str">
        <f>M50</f>
        <v>EC </v>
      </c>
      <c r="N186" t="str">
        <f>MID(A692,14,8)</f>
        <v>-0.27097</v>
      </c>
      <c r="O186" s="10"/>
      <c r="AB186" s="2"/>
    </row>
    <row r="187" spans="1:28" ht="12.75">
      <c r="A187" t="s">
        <v>1100</v>
      </c>
      <c r="E187" t="s">
        <v>604</v>
      </c>
      <c r="M187" t="str">
        <f>M51</f>
        <v>GCB</v>
      </c>
      <c r="N187" t="str">
        <f>MID(A693,14,8)</f>
        <v>-1.56861</v>
      </c>
      <c r="O187" s="10"/>
      <c r="S187" s="2"/>
      <c r="T187" s="2"/>
      <c r="V187" s="9"/>
      <c r="W187" s="9"/>
      <c r="AB187" s="2"/>
    </row>
    <row r="188" spans="1:28" ht="12.75">
      <c r="A188" t="s">
        <v>1101</v>
      </c>
      <c r="E188" t="s">
        <v>604</v>
      </c>
      <c r="M188" t="str">
        <f>M52</f>
        <v>ME </v>
      </c>
      <c r="N188" t="str">
        <f>MID(A694,14,8)</f>
        <v> 2.11148</v>
      </c>
      <c r="O188" s="10"/>
      <c r="S188" s="2"/>
      <c r="T188" s="2"/>
      <c r="V188" s="9"/>
      <c r="W188" s="9"/>
      <c r="AB188" s="2"/>
    </row>
    <row r="189" spans="1:28" ht="12.75">
      <c r="A189" t="s">
        <v>169</v>
      </c>
      <c r="E189" t="s">
        <v>604</v>
      </c>
      <c r="M189" t="str">
        <f>M53</f>
        <v>PB </v>
      </c>
      <c r="N189" t="str">
        <f>MID(A695,14,8)</f>
        <v> 0.07327</v>
      </c>
      <c r="O189" s="10"/>
      <c r="S189" s="2"/>
      <c r="T189" s="2"/>
      <c r="V189" s="9"/>
      <c r="W189" s="9"/>
      <c r="AB189" s="2"/>
    </row>
    <row r="190" spans="1:28" ht="12.75">
      <c r="A190" t="s">
        <v>170</v>
      </c>
      <c r="E190" t="s">
        <v>604</v>
      </c>
      <c r="M190" t="str">
        <f>M54</f>
        <v>SB </v>
      </c>
      <c r="N190" t="str">
        <f>MID(A696,14,8)</f>
        <v> 1.27274</v>
      </c>
      <c r="O190" s="10"/>
      <c r="S190" s="2"/>
      <c r="T190" s="2"/>
      <c r="V190" s="9"/>
      <c r="W190" s="9"/>
      <c r="AB190" s="2"/>
    </row>
    <row r="191" spans="1:28" ht="12.75">
      <c r="A191" t="s">
        <v>1102</v>
      </c>
      <c r="E191" t="s">
        <v>604</v>
      </c>
      <c r="K191" t="str">
        <f>K55</f>
        <v>YearCode</v>
      </c>
      <c r="L191" t="str">
        <f>L55</f>
        <v>Sig</v>
      </c>
      <c r="M191">
        <f>M55</f>
        <v>2000</v>
      </c>
      <c r="N191" t="s">
        <v>58</v>
      </c>
      <c r="O191" s="10"/>
      <c r="S191" s="2"/>
      <c r="T191" s="2"/>
      <c r="V191" s="9"/>
      <c r="W191" s="9"/>
      <c r="AB191" s="2"/>
    </row>
    <row r="192" spans="1:28" ht="12.75">
      <c r="A192" t="s">
        <v>1103</v>
      </c>
      <c r="E192" t="s">
        <v>604</v>
      </c>
      <c r="M192" t="str">
        <f>M56</f>
        <v>2005  </v>
      </c>
      <c r="N192" t="str">
        <f>RIGHT(A755,8)</f>
        <v>  0.8310</v>
      </c>
      <c r="O192" s="10"/>
      <c r="S192" s="2"/>
      <c r="T192" s="2"/>
      <c r="V192" s="9"/>
      <c r="W192" s="9"/>
      <c r="AB192" s="2"/>
    </row>
    <row r="193" spans="1:28" ht="12.75">
      <c r="A193" t="s">
        <v>1097</v>
      </c>
      <c r="E193" t="s">
        <v>604</v>
      </c>
      <c r="M193" t="str">
        <f>M57</f>
        <v>2006  </v>
      </c>
      <c r="N193" t="str">
        <f>RIGHT(A756,8)</f>
        <v>  0.7483</v>
      </c>
      <c r="O193" s="10"/>
      <c r="S193" s="2"/>
      <c r="T193" s="2"/>
      <c r="V193" s="9"/>
      <c r="W193" s="9"/>
      <c r="AB193" s="2"/>
    </row>
    <row r="194" spans="1:28" ht="12.75">
      <c r="A194" t="s">
        <v>171</v>
      </c>
      <c r="E194" t="s">
        <v>604</v>
      </c>
      <c r="M194" t="str">
        <f>M58</f>
        <v>2007  </v>
      </c>
      <c r="N194" t="str">
        <f>RIGHT(A757,8)</f>
        <v>  0.4944</v>
      </c>
      <c r="O194" s="10"/>
      <c r="V194" s="9"/>
      <c r="W194" s="9"/>
      <c r="AB194" s="2"/>
    </row>
    <row r="195" spans="1:28" ht="12.75">
      <c r="A195" t="s">
        <v>1097</v>
      </c>
      <c r="E195" t="s">
        <v>604</v>
      </c>
      <c r="M195" t="str">
        <f>M59</f>
        <v>2008 </v>
      </c>
      <c r="N195" t="str">
        <f>RIGHT(A758,8)</f>
        <v>  0.1540</v>
      </c>
      <c r="O195" s="10"/>
      <c r="V195" s="9"/>
      <c r="W195" s="9"/>
      <c r="AB195" s="2"/>
    </row>
    <row r="196" spans="5:28" ht="12.75">
      <c r="E196" t="s">
        <v>604</v>
      </c>
      <c r="M196" t="str">
        <f>M60</f>
        <v>2009  </v>
      </c>
      <c r="N196" t="str">
        <f>RIGHT(A759,8)</f>
        <v>  0.8222</v>
      </c>
      <c r="O196" s="10"/>
      <c r="V196" s="9"/>
      <c r="W196" s="9"/>
      <c r="AB196" s="2"/>
    </row>
    <row r="197" spans="5:28" ht="12.75">
      <c r="E197" t="s">
        <v>604</v>
      </c>
      <c r="M197" t="str">
        <f>M61</f>
        <v>2010  </v>
      </c>
      <c r="N197" t="str">
        <f>RIGHT(A760,8)</f>
        <v>  0.7284</v>
      </c>
      <c r="O197" s="10"/>
      <c r="V197" s="9"/>
      <c r="W197" s="9"/>
      <c r="AB197" s="2"/>
    </row>
    <row r="198" spans="5:28" ht="12.75">
      <c r="E198" t="s">
        <v>604</v>
      </c>
      <c r="L198" t="str">
        <f>L62</f>
        <v>Coeff</v>
      </c>
      <c r="M198">
        <f>M62</f>
        <v>2000</v>
      </c>
      <c r="N198">
        <v>0</v>
      </c>
      <c r="O198" s="10"/>
      <c r="V198" s="9"/>
      <c r="W198" s="9"/>
      <c r="AB198" s="2"/>
    </row>
    <row r="199" spans="5:28" ht="12.75">
      <c r="E199" t="s">
        <v>604</v>
      </c>
      <c r="M199" t="str">
        <f>M63</f>
        <v>2005  </v>
      </c>
      <c r="N199" t="str">
        <f>MID(A755,16,8)</f>
        <v>  0.1241</v>
      </c>
      <c r="O199" s="10"/>
      <c r="V199" s="9"/>
      <c r="W199" s="9"/>
      <c r="AB199" s="2"/>
    </row>
    <row r="200" spans="1:28" ht="12.75">
      <c r="A200" t="s">
        <v>1104</v>
      </c>
      <c r="F200" t="s">
        <v>604</v>
      </c>
      <c r="M200" t="str">
        <f>M64</f>
        <v>2006  </v>
      </c>
      <c r="N200" t="str">
        <f>MID(A756,16,8)</f>
        <v> -0.2346</v>
      </c>
      <c r="O200" s="10"/>
      <c r="V200" s="9"/>
      <c r="W200" s="9"/>
      <c r="AB200" s="2"/>
    </row>
    <row r="201" spans="1:23" ht="12.75">
      <c r="A201" t="s">
        <v>981</v>
      </c>
      <c r="F201" t="s">
        <v>604</v>
      </c>
      <c r="M201" t="str">
        <f>M65</f>
        <v>2007  </v>
      </c>
      <c r="N201" t="str">
        <f>MID(A757,16,8)</f>
        <v> -0.4398</v>
      </c>
      <c r="O201" s="10"/>
      <c r="V201" s="9"/>
      <c r="W201" s="9"/>
    </row>
    <row r="202" spans="1:23" ht="12.75">
      <c r="A202" t="s">
        <v>1105</v>
      </c>
      <c r="F202" t="s">
        <v>604</v>
      </c>
      <c r="M202" t="str">
        <f>M66</f>
        <v>2008 </v>
      </c>
      <c r="N202" t="str">
        <f>MID(A758,16,8)</f>
        <v> -1.1617</v>
      </c>
      <c r="O202" s="10"/>
      <c r="V202" s="9"/>
      <c r="W202" s="9"/>
    </row>
    <row r="203" spans="1:23" ht="12.75">
      <c r="A203" t="s">
        <v>1106</v>
      </c>
      <c r="F203" t="s">
        <v>604</v>
      </c>
      <c r="M203" t="str">
        <f>M67</f>
        <v>2009  </v>
      </c>
      <c r="N203" t="str">
        <f>MID(A759,16,8)</f>
        <v>  0.1241</v>
      </c>
      <c r="O203" s="10"/>
      <c r="V203" s="9"/>
      <c r="W203" s="9"/>
    </row>
    <row r="204" spans="1:23" ht="12.75">
      <c r="A204" t="s">
        <v>1107</v>
      </c>
      <c r="F204" t="s">
        <v>604</v>
      </c>
      <c r="M204" t="str">
        <f>M68</f>
        <v>2010  </v>
      </c>
      <c r="N204" t="str">
        <f>MID(A760,16,8)</f>
        <v> -0.1368</v>
      </c>
      <c r="O204" s="10"/>
      <c r="V204" s="9"/>
      <c r="W204" s="9"/>
    </row>
    <row r="205" spans="1:23" ht="12.75">
      <c r="A205" t="s">
        <v>1108</v>
      </c>
      <c r="F205" t="s">
        <v>604</v>
      </c>
      <c r="K205" t="str">
        <f>K69</f>
        <v>YearInt</v>
      </c>
      <c r="L205" t="str">
        <f>L69</f>
        <v>Sig</v>
      </c>
      <c r="M205" t="str">
        <f>M69</f>
        <v>2000_2010</v>
      </c>
      <c r="N205" s="2" t="str">
        <f>RIGHT(B$746,8)</f>
        <v>  0.7126</v>
      </c>
      <c r="O205" s="10"/>
      <c r="V205" s="9"/>
      <c r="W205" s="9"/>
    </row>
    <row r="206" spans="1:23" ht="12.75">
      <c r="A206" t="s">
        <v>1109</v>
      </c>
      <c r="F206" t="s">
        <v>604</v>
      </c>
      <c r="L206" t="str">
        <f>L70</f>
        <v>Coeff</v>
      </c>
      <c r="M206" t="str">
        <f>M70</f>
        <v>2000_2010</v>
      </c>
      <c r="N206" t="str">
        <f>MID(B755,11,8)</f>
        <v>-0.97833</v>
      </c>
      <c r="O206" s="10"/>
      <c r="V206" s="9"/>
      <c r="W206" s="9"/>
    </row>
    <row r="207" spans="1:23" ht="12.75">
      <c r="A207" t="s">
        <v>987</v>
      </c>
      <c r="F207" t="s">
        <v>604</v>
      </c>
      <c r="K207" t="str">
        <f>K71</f>
        <v>Depository</v>
      </c>
      <c r="L207" t="str">
        <f>L71</f>
        <v>Sig</v>
      </c>
      <c r="M207" t="str">
        <f>M71</f>
        <v>DB</v>
      </c>
      <c r="N207" t="s">
        <v>58</v>
      </c>
      <c r="O207" s="10"/>
      <c r="V207" s="9"/>
      <c r="W207" s="9"/>
    </row>
    <row r="208" spans="1:23" ht="12.75">
      <c r="A208" t="s">
        <v>988</v>
      </c>
      <c r="F208" t="s">
        <v>604</v>
      </c>
      <c r="M208" t="str">
        <f>M72</f>
        <v>E</v>
      </c>
      <c r="N208" t="str">
        <f>RIGHT(A822,8)</f>
        <v>  0.0669</v>
      </c>
      <c r="O208" s="10"/>
      <c r="V208" s="9"/>
      <c r="W208" s="9"/>
    </row>
    <row r="209" spans="1:23" ht="12.75">
      <c r="A209" t="s">
        <v>1110</v>
      </c>
      <c r="F209" t="s">
        <v>604</v>
      </c>
      <c r="M209" t="str">
        <f>M73</f>
        <v>G</v>
      </c>
      <c r="N209" t="str">
        <f>RIGHT(A823,8)</f>
        <v>  0.0000</v>
      </c>
      <c r="O209" s="10"/>
      <c r="V209" s="9"/>
      <c r="W209" s="9"/>
    </row>
    <row r="210" spans="1:23" ht="12.75">
      <c r="A210" t="s">
        <v>1111</v>
      </c>
      <c r="F210" t="s">
        <v>604</v>
      </c>
      <c r="M210" t="str">
        <f>M74</f>
        <v>N</v>
      </c>
      <c r="N210" t="str">
        <f>RIGHT(A824,8)</f>
        <v>  0.8885</v>
      </c>
      <c r="O210" s="10"/>
      <c r="V210" s="9"/>
      <c r="W210" s="9"/>
    </row>
    <row r="211" spans="1:23" ht="12.75">
      <c r="A211" t="s">
        <v>991</v>
      </c>
      <c r="F211" t="s">
        <v>604</v>
      </c>
      <c r="M211" t="str">
        <f>M75</f>
        <v>O</v>
      </c>
      <c r="N211" t="str">
        <f>RIGHT(A825,8)</f>
        <v>  0.0009</v>
      </c>
      <c r="O211" s="10"/>
      <c r="V211" s="9"/>
      <c r="W211" s="9"/>
    </row>
    <row r="212" spans="1:23" ht="12.75">
      <c r="A212" t="s">
        <v>1112</v>
      </c>
      <c r="F212" t="s">
        <v>604</v>
      </c>
      <c r="M212" t="str">
        <f>M76</f>
        <v>T</v>
      </c>
      <c r="N212" t="str">
        <f>RIGHT(A826,8)</f>
        <v>  0.4007</v>
      </c>
      <c r="O212" s="10"/>
      <c r="S212" s="2"/>
      <c r="T212" s="2"/>
      <c r="V212" s="9"/>
      <c r="W212" s="9"/>
    </row>
    <row r="213" spans="1:23" ht="12.75">
      <c r="A213" t="s">
        <v>993</v>
      </c>
      <c r="F213" t="s">
        <v>604</v>
      </c>
      <c r="M213" t="str">
        <f>M77</f>
        <v>U</v>
      </c>
      <c r="N213" t="str">
        <f>RIGHT(A827,8)</f>
        <v>  0.7008</v>
      </c>
      <c r="O213" s="10"/>
      <c r="S213" s="2"/>
      <c r="T213" s="2"/>
      <c r="V213" s="9"/>
      <c r="W213" s="9"/>
    </row>
    <row r="214" spans="1:23" ht="12.75">
      <c r="A214" t="s">
        <v>994</v>
      </c>
      <c r="F214" t="s">
        <v>604</v>
      </c>
      <c r="L214" t="str">
        <f>L78</f>
        <v>Coeff</v>
      </c>
      <c r="M214" t="str">
        <f>M78</f>
        <v>DB</v>
      </c>
      <c r="N214">
        <v>0</v>
      </c>
      <c r="O214" s="10"/>
      <c r="S214" s="2"/>
      <c r="T214" s="2"/>
      <c r="V214" s="9"/>
      <c r="W214" s="9"/>
    </row>
    <row r="215" spans="1:23" ht="12.75">
      <c r="A215" t="s">
        <v>995</v>
      </c>
      <c r="F215" t="s">
        <v>604</v>
      </c>
      <c r="M215" t="str">
        <f>M79</f>
        <v>E</v>
      </c>
      <c r="N215" t="str">
        <f>MID(A822,33,9)</f>
        <v> -1.9567 </v>
      </c>
      <c r="O215" s="10"/>
      <c r="S215" s="2"/>
      <c r="T215" s="2"/>
      <c r="V215" s="9"/>
      <c r="W215" s="9"/>
    </row>
    <row r="216" spans="1:23" ht="12.75">
      <c r="A216" t="s">
        <v>1113</v>
      </c>
      <c r="F216" t="s">
        <v>604</v>
      </c>
      <c r="M216" t="str">
        <f>M80</f>
        <v>G</v>
      </c>
      <c r="N216" t="str">
        <f>MID(A823,33,9)</f>
        <v> -4.6589 </v>
      </c>
      <c r="O216" s="10"/>
      <c r="S216" s="2"/>
      <c r="T216" s="2"/>
      <c r="V216" s="9"/>
      <c r="W216" s="9"/>
    </row>
    <row r="217" spans="1:23" ht="12.75">
      <c r="A217" t="s">
        <v>1114</v>
      </c>
      <c r="F217" t="s">
        <v>604</v>
      </c>
      <c r="M217" t="str">
        <f>M81</f>
        <v>N</v>
      </c>
      <c r="N217" t="str">
        <f>MID(A824,33,9)</f>
        <v> -0.1725 </v>
      </c>
      <c r="O217" s="10"/>
      <c r="S217" s="2"/>
      <c r="T217" s="2"/>
      <c r="V217" s="9"/>
      <c r="W217" s="9"/>
    </row>
    <row r="218" spans="1:23" ht="12.75">
      <c r="A218" t="s">
        <v>1115</v>
      </c>
      <c r="F218" t="s">
        <v>604</v>
      </c>
      <c r="M218" t="str">
        <f>M82</f>
        <v>O</v>
      </c>
      <c r="N218" t="str">
        <f>MID(A825,33,9)</f>
        <v>  3.7560 </v>
      </c>
      <c r="O218" s="10"/>
      <c r="S218" s="2"/>
      <c r="T218" s="2"/>
      <c r="V218" s="9"/>
      <c r="W218" s="9"/>
    </row>
    <row r="219" spans="1:23" ht="12.75">
      <c r="A219" t="s">
        <v>1116</v>
      </c>
      <c r="F219" t="s">
        <v>604</v>
      </c>
      <c r="M219" t="str">
        <f>M83</f>
        <v>T</v>
      </c>
      <c r="N219" t="str">
        <f>MID(A826,33,9)</f>
        <v> -1.0258 </v>
      </c>
      <c r="O219" s="10"/>
      <c r="S219" s="2"/>
      <c r="T219" s="2"/>
      <c r="V219" s="9"/>
      <c r="W219" s="9"/>
    </row>
    <row r="220" spans="1:23" ht="12.75">
      <c r="A220" t="s">
        <v>1117</v>
      </c>
      <c r="F220" t="s">
        <v>604</v>
      </c>
      <c r="M220" t="str">
        <f>M84</f>
        <v>U</v>
      </c>
      <c r="N220" t="str">
        <f>MID(A827,33,9)</f>
        <v> -0.4478 </v>
      </c>
      <c r="O220" s="10"/>
      <c r="S220" s="2"/>
      <c r="T220" s="2"/>
      <c r="V220" s="9"/>
      <c r="W220" s="9"/>
    </row>
    <row r="221" spans="1:23" ht="12.75">
      <c r="A221" t="s">
        <v>1118</v>
      </c>
      <c r="F221" t="s">
        <v>604</v>
      </c>
      <c r="K221" t="str">
        <f>K85</f>
        <v>Datatype</v>
      </c>
      <c r="L221" t="str">
        <f>L85</f>
        <v>Sig</v>
      </c>
      <c r="M221" t="str">
        <f>M85</f>
        <v>Bio</v>
      </c>
      <c r="N221" t="s">
        <v>58</v>
      </c>
      <c r="O221" s="10"/>
      <c r="S221" s="2"/>
      <c r="T221" s="2"/>
      <c r="V221" s="9"/>
      <c r="W221" s="9"/>
    </row>
    <row r="222" spans="1:23" ht="12.75">
      <c r="A222" t="s">
        <v>1119</v>
      </c>
      <c r="F222" t="s">
        <v>604</v>
      </c>
      <c r="M222" t="str">
        <f>M86</f>
        <v>EA </v>
      </c>
      <c r="N222" t="str">
        <f>RIGHT(A889,8)</f>
        <v>  0.9812</v>
      </c>
      <c r="O222" s="10"/>
      <c r="S222" s="2"/>
      <c r="T222" s="2"/>
      <c r="V222" s="9"/>
      <c r="W222" s="9"/>
    </row>
    <row r="223" spans="1:23" ht="12.75">
      <c r="A223" t="s">
        <v>1120</v>
      </c>
      <c r="F223" t="s">
        <v>604</v>
      </c>
      <c r="M223" t="str">
        <f>M87</f>
        <v>Eco</v>
      </c>
      <c r="N223" t="str">
        <f aca="true" t="shared" si="5" ref="N223:N231">RIGHT(A890,8)</f>
        <v>  0.4079</v>
      </c>
      <c r="O223" s="10"/>
      <c r="S223" s="2"/>
      <c r="T223" s="2"/>
      <c r="V223" s="9"/>
      <c r="W223" s="9"/>
    </row>
    <row r="224" spans="1:23" ht="12.75">
      <c r="A224" t="s">
        <v>1121</v>
      </c>
      <c r="F224" t="s">
        <v>604</v>
      </c>
      <c r="M224" t="str">
        <f>M88</f>
        <v>GA </v>
      </c>
      <c r="N224" t="str">
        <f t="shared" si="5"/>
        <v>  0.0657</v>
      </c>
      <c r="O224" s="10"/>
      <c r="S224" s="2"/>
      <c r="T224" s="2"/>
      <c r="V224" s="9"/>
      <c r="W224" s="9"/>
    </row>
    <row r="225" spans="1:23" ht="12.75">
      <c r="A225" t="s">
        <v>1122</v>
      </c>
      <c r="F225" t="s">
        <v>604</v>
      </c>
      <c r="M225" t="str">
        <f>M89</f>
        <v>GIS</v>
      </c>
      <c r="N225" t="str">
        <f t="shared" si="5"/>
        <v>  0.3654</v>
      </c>
      <c r="O225" s="10"/>
      <c r="S225" s="2"/>
      <c r="T225" s="2"/>
      <c r="V225" s="9"/>
      <c r="W225" s="9"/>
    </row>
    <row r="226" spans="1:23" ht="12.75">
      <c r="A226" t="s">
        <v>1123</v>
      </c>
      <c r="F226" t="s">
        <v>604</v>
      </c>
      <c r="M226" t="str">
        <f>M90</f>
        <v>GO </v>
      </c>
      <c r="N226" t="str">
        <f t="shared" si="5"/>
        <v>  0.8043</v>
      </c>
      <c r="O226" s="10"/>
      <c r="S226" s="2"/>
      <c r="T226" s="2"/>
      <c r="V226" s="9"/>
      <c r="W226" s="9"/>
    </row>
    <row r="227" spans="1:23" ht="12.75">
      <c r="A227" t="s">
        <v>1124</v>
      </c>
      <c r="F227" t="s">
        <v>604</v>
      </c>
      <c r="M227" t="str">
        <f>M91</f>
        <v>GS </v>
      </c>
      <c r="N227" t="str">
        <f t="shared" si="5"/>
        <v>  0.0000</v>
      </c>
      <c r="O227" s="10"/>
      <c r="S227" s="2"/>
      <c r="T227" s="2"/>
      <c r="V227" s="9"/>
      <c r="W227" s="9"/>
    </row>
    <row r="228" spans="1:23" ht="12.75">
      <c r="A228" t="s">
        <v>1004</v>
      </c>
      <c r="F228" t="s">
        <v>604</v>
      </c>
      <c r="M228" t="str">
        <f>M92</f>
        <v>PA </v>
      </c>
      <c r="N228" t="str">
        <f t="shared" si="5"/>
        <v>  0.4923</v>
      </c>
      <c r="O228" s="10"/>
      <c r="S228" s="2"/>
      <c r="T228" s="2"/>
      <c r="V228" s="9"/>
      <c r="W228" s="9"/>
    </row>
    <row r="229" spans="1:23" ht="12.75">
      <c r="A229" t="s">
        <v>1005</v>
      </c>
      <c r="F229" t="s">
        <v>604</v>
      </c>
      <c r="M229" t="str">
        <f>M93</f>
        <v>PT </v>
      </c>
      <c r="N229" t="str">
        <f t="shared" si="5"/>
        <v>  0.1733</v>
      </c>
      <c r="O229" s="10"/>
      <c r="S229" s="2"/>
      <c r="T229" s="2"/>
      <c r="V229" s="9"/>
      <c r="W229" s="9"/>
    </row>
    <row r="230" spans="1:23" ht="12.75">
      <c r="A230" t="s">
        <v>1006</v>
      </c>
      <c r="F230" t="s">
        <v>604</v>
      </c>
      <c r="M230" t="str">
        <f>M94</f>
        <v>Sim</v>
      </c>
      <c r="N230" t="s">
        <v>51</v>
      </c>
      <c r="O230" s="10"/>
      <c r="S230" s="2"/>
      <c r="T230" s="2"/>
      <c r="V230" s="9"/>
      <c r="W230" s="9"/>
    </row>
    <row r="231" spans="1:23" ht="12.75">
      <c r="A231" t="s">
        <v>1125</v>
      </c>
      <c r="F231" t="s">
        <v>604</v>
      </c>
      <c r="M231" t="str">
        <f>M95</f>
        <v>XY </v>
      </c>
      <c r="N231" t="str">
        <f>RIGHT(A897,8)</f>
        <v>  0.0054</v>
      </c>
      <c r="O231" s="10"/>
      <c r="S231" s="2"/>
      <c r="T231" s="2"/>
      <c r="V231" s="9"/>
      <c r="W231" s="9"/>
    </row>
    <row r="232" spans="1:23" ht="12.75">
      <c r="A232" t="s">
        <v>1126</v>
      </c>
      <c r="F232" t="s">
        <v>604</v>
      </c>
      <c r="L232" t="str">
        <f>L96</f>
        <v>Coeff</v>
      </c>
      <c r="M232" t="str">
        <f>M96</f>
        <v>Bio</v>
      </c>
      <c r="N232">
        <v>0</v>
      </c>
      <c r="O232" s="10"/>
      <c r="S232" s="2"/>
      <c r="T232" s="2"/>
      <c r="V232" s="9"/>
      <c r="W232" s="9"/>
    </row>
    <row r="233" spans="1:23" ht="12.75">
      <c r="A233" t="s">
        <v>1127</v>
      </c>
      <c r="F233" t="s">
        <v>604</v>
      </c>
      <c r="M233" t="str">
        <f>M97</f>
        <v>EA </v>
      </c>
      <c r="N233" t="str">
        <f>MID(A889,19,8)</f>
        <v> -0.0222</v>
      </c>
      <c r="O233" s="10"/>
      <c r="S233" s="2"/>
      <c r="T233" s="2"/>
      <c r="V233" s="9"/>
      <c r="W233" s="9"/>
    </row>
    <row r="234" spans="1:23" ht="12.75">
      <c r="A234" t="s">
        <v>1010</v>
      </c>
      <c r="F234" t="s">
        <v>604</v>
      </c>
      <c r="M234" t="str">
        <f>M98</f>
        <v>Eco</v>
      </c>
      <c r="N234" t="str">
        <f aca="true" t="shared" si="6" ref="N234:N242">MID(A890,19,8)</f>
        <v>  0.7975</v>
      </c>
      <c r="O234" s="10"/>
      <c r="V234" s="9"/>
      <c r="W234" s="9"/>
    </row>
    <row r="235" spans="1:23" ht="12.75">
      <c r="A235" t="s">
        <v>1005</v>
      </c>
      <c r="F235" t="s">
        <v>604</v>
      </c>
      <c r="M235" t="str">
        <f>M99</f>
        <v>GA </v>
      </c>
      <c r="N235" t="str">
        <f t="shared" si="6"/>
        <v>  1.8985</v>
      </c>
      <c r="O235" s="10"/>
      <c r="V235" s="9"/>
      <c r="W235" s="9"/>
    </row>
    <row r="236" spans="1:23" ht="12.75">
      <c r="A236" t="s">
        <v>1011</v>
      </c>
      <c r="F236" t="s">
        <v>604</v>
      </c>
      <c r="M236" t="str">
        <f>M100</f>
        <v>GIS</v>
      </c>
      <c r="N236" t="str">
        <f t="shared" si="6"/>
        <v>  0.8749</v>
      </c>
      <c r="O236" s="10"/>
      <c r="V236" s="9"/>
      <c r="W236" s="9"/>
    </row>
    <row r="237" spans="1:23" ht="12.75">
      <c r="A237" t="s">
        <v>1128</v>
      </c>
      <c r="F237" t="s">
        <v>604</v>
      </c>
      <c r="M237" t="str">
        <f>M101</f>
        <v>GO </v>
      </c>
      <c r="N237" t="str">
        <f t="shared" si="6"/>
        <v> -4.8647</v>
      </c>
      <c r="O237" s="10"/>
      <c r="V237" s="9"/>
      <c r="W237" s="9"/>
    </row>
    <row r="238" spans="1:23" ht="12.75">
      <c r="A238" t="s">
        <v>1129</v>
      </c>
      <c r="F238" t="s">
        <v>604</v>
      </c>
      <c r="M238" t="str">
        <f>M102</f>
        <v>GS </v>
      </c>
      <c r="N238" t="str">
        <f t="shared" si="6"/>
        <v>  2.7432</v>
      </c>
      <c r="O238" s="10"/>
      <c r="V238" s="9"/>
      <c r="W238" s="9"/>
    </row>
    <row r="239" spans="1:23" ht="12.75">
      <c r="A239" t="s">
        <v>1130</v>
      </c>
      <c r="F239" t="s">
        <v>604</v>
      </c>
      <c r="M239" t="str">
        <f>M103</f>
        <v>PA </v>
      </c>
      <c r="N239" t="str">
        <f t="shared" si="6"/>
        <v>  0.6584</v>
      </c>
      <c r="O239" s="10"/>
      <c r="V239" s="9"/>
      <c r="W239" s="9"/>
    </row>
    <row r="240" spans="1:23" ht="12.75">
      <c r="A240" t="s">
        <v>1131</v>
      </c>
      <c r="F240" t="s">
        <v>604</v>
      </c>
      <c r="M240" t="str">
        <f>M104</f>
        <v>PT </v>
      </c>
      <c r="N240" t="str">
        <f t="shared" si="6"/>
        <v>  1.1871</v>
      </c>
      <c r="O240" s="10"/>
      <c r="V240" s="9"/>
      <c r="W240" s="9"/>
    </row>
    <row r="241" spans="1:23" ht="12.75">
      <c r="A241" t="s">
        <v>1132</v>
      </c>
      <c r="F241" t="s">
        <v>604</v>
      </c>
      <c r="M241" t="str">
        <f>M105</f>
        <v>Sim</v>
      </c>
      <c r="N241" t="s">
        <v>51</v>
      </c>
      <c r="O241" s="10"/>
      <c r="V241" s="9"/>
      <c r="W241" s="9"/>
    </row>
    <row r="242" spans="1:23" ht="12.75">
      <c r="A242" t="s">
        <v>1133</v>
      </c>
      <c r="F242" t="s">
        <v>604</v>
      </c>
      <c r="M242" t="str">
        <f>M106</f>
        <v>XY </v>
      </c>
      <c r="N242" t="str">
        <f>MID(A897,19,8)</f>
        <v>  2.7432</v>
      </c>
      <c r="O242" s="10"/>
      <c r="V242" s="9"/>
      <c r="W242" s="9"/>
    </row>
    <row r="243" spans="1:23" ht="12.75">
      <c r="A243" t="s">
        <v>1134</v>
      </c>
      <c r="F243" t="s">
        <v>604</v>
      </c>
      <c r="K243" t="str">
        <f>K107</f>
        <v>OA</v>
      </c>
      <c r="L243" t="str">
        <f>L107</f>
        <v>Sig</v>
      </c>
      <c r="M243" t="str">
        <f>M107</f>
        <v>N</v>
      </c>
      <c r="N243" t="s">
        <v>58</v>
      </c>
      <c r="O243" s="10"/>
      <c r="V243" s="9"/>
      <c r="W243" s="9"/>
    </row>
    <row r="244" spans="1:23" ht="12.75">
      <c r="A244" t="s">
        <v>1135</v>
      </c>
      <c r="F244" t="s">
        <v>604</v>
      </c>
      <c r="M244" t="str">
        <f>M108</f>
        <v>Y</v>
      </c>
      <c r="N244" t="str">
        <f>RIGHT(A$948,8)</f>
        <v>  0.5677</v>
      </c>
      <c r="O244" s="10"/>
      <c r="V244" s="9"/>
      <c r="W244" s="9"/>
    </row>
    <row r="245" spans="1:23" ht="12.75">
      <c r="A245" t="s">
        <v>1136</v>
      </c>
      <c r="F245" t="s">
        <v>604</v>
      </c>
      <c r="L245" t="str">
        <f>L109</f>
        <v>Coeff</v>
      </c>
      <c r="M245" t="str">
        <f>M109</f>
        <v>N</v>
      </c>
      <c r="N245">
        <v>0</v>
      </c>
      <c r="O245" s="10"/>
      <c r="V245" s="9"/>
      <c r="W245" s="9"/>
    </row>
    <row r="246" spans="1:23" ht="12.75">
      <c r="A246" t="s">
        <v>1137</v>
      </c>
      <c r="F246" t="s">
        <v>604</v>
      </c>
      <c r="M246" t="str">
        <f>M110</f>
        <v>Y</v>
      </c>
      <c r="N246" t="str">
        <f>MID(A957,14,8)</f>
        <v>-0.3753 </v>
      </c>
      <c r="O246" s="10"/>
      <c r="V246" s="9"/>
      <c r="W246" s="9"/>
    </row>
    <row r="247" spans="1:23" ht="12.75">
      <c r="A247" t="s">
        <v>1138</v>
      </c>
      <c r="F247" t="s">
        <v>604</v>
      </c>
      <c r="I247" t="s">
        <v>275</v>
      </c>
      <c r="J247" s="10" t="s">
        <v>273</v>
      </c>
      <c r="M247" t="s">
        <v>51</v>
      </c>
      <c r="O247" s="10"/>
      <c r="V247" s="9"/>
      <c r="W247" s="9"/>
    </row>
    <row r="248" spans="1:23" ht="12.75">
      <c r="A248" t="s">
        <v>1139</v>
      </c>
      <c r="F248" t="s">
        <v>604</v>
      </c>
      <c r="J248" s="10" t="s">
        <v>274</v>
      </c>
      <c r="M248" t="s">
        <v>51</v>
      </c>
      <c r="O248" s="10"/>
      <c r="V248" s="9"/>
      <c r="W248" s="9"/>
    </row>
    <row r="249" spans="1:23" ht="12.75">
      <c r="A249" t="s">
        <v>1140</v>
      </c>
      <c r="F249" t="s">
        <v>604</v>
      </c>
      <c r="J249" s="10"/>
      <c r="V249" s="9"/>
      <c r="W249" s="9"/>
    </row>
    <row r="250" spans="1:23" ht="12.75">
      <c r="A250" t="s">
        <v>1021</v>
      </c>
      <c r="F250" t="s">
        <v>604</v>
      </c>
      <c r="V250" s="9"/>
      <c r="W250" s="9"/>
    </row>
    <row r="251" spans="1:23" ht="12.75">
      <c r="A251" t="s">
        <v>1005</v>
      </c>
      <c r="F251" t="s">
        <v>604</v>
      </c>
      <c r="V251" s="9"/>
      <c r="W251" s="9"/>
    </row>
    <row r="252" spans="1:23" ht="12.75">
      <c r="A252" t="s">
        <v>1141</v>
      </c>
      <c r="F252" t="s">
        <v>604</v>
      </c>
      <c r="V252" s="9"/>
      <c r="W252" s="9"/>
    </row>
    <row r="253" spans="1:23" ht="12.75">
      <c r="A253" t="s">
        <v>1142</v>
      </c>
      <c r="F253" t="s">
        <v>604</v>
      </c>
      <c r="V253" s="9"/>
      <c r="W253" s="9"/>
    </row>
    <row r="254" spans="1:23" ht="12.75">
      <c r="A254" t="s">
        <v>1024</v>
      </c>
      <c r="F254" t="s">
        <v>604</v>
      </c>
      <c r="V254" s="9"/>
      <c r="W254" s="9"/>
    </row>
    <row r="255" spans="1:23" ht="12.75">
      <c r="A255" t="s">
        <v>1143</v>
      </c>
      <c r="F255" t="s">
        <v>604</v>
      </c>
      <c r="V255" s="9"/>
      <c r="W255" s="9"/>
    </row>
    <row r="256" spans="1:23" ht="12.75">
      <c r="A256" t="s">
        <v>1144</v>
      </c>
      <c r="F256" t="s">
        <v>604</v>
      </c>
      <c r="V256" s="9"/>
      <c r="W256" s="9"/>
    </row>
    <row r="257" spans="1:23" ht="12.75">
      <c r="A257" t="s">
        <v>1143</v>
      </c>
      <c r="F257" t="s">
        <v>604</v>
      </c>
      <c r="V257" s="9"/>
      <c r="W257" s="9"/>
    </row>
    <row r="258" spans="1:23" ht="12.75">
      <c r="A258" t="s">
        <v>1145</v>
      </c>
      <c r="F258" t="s">
        <v>604</v>
      </c>
      <c r="V258" s="9"/>
      <c r="W258" s="9"/>
    </row>
    <row r="259" spans="1:23" ht="12.75">
      <c r="A259" t="s">
        <v>1146</v>
      </c>
      <c r="F259" t="s">
        <v>604</v>
      </c>
      <c r="V259" s="9"/>
      <c r="W259" s="9"/>
    </row>
    <row r="260" spans="1:23" ht="12.75">
      <c r="A260" t="s">
        <v>1147</v>
      </c>
      <c r="F260" t="s">
        <v>604</v>
      </c>
      <c r="V260" s="9"/>
      <c r="W260" s="9"/>
    </row>
    <row r="261" spans="1:23" ht="12.75">
      <c r="A261" t="s">
        <v>1148</v>
      </c>
      <c r="F261" t="s">
        <v>604</v>
      </c>
      <c r="V261" s="9"/>
      <c r="W261" s="9"/>
    </row>
    <row r="262" spans="1:23" ht="12.75">
      <c r="A262" t="s">
        <v>1149</v>
      </c>
      <c r="F262" t="s">
        <v>604</v>
      </c>
      <c r="V262" s="9"/>
      <c r="W262" s="9"/>
    </row>
    <row r="263" spans="1:23" ht="12.75">
      <c r="A263" t="s">
        <v>1150</v>
      </c>
      <c r="F263" t="s">
        <v>604</v>
      </c>
      <c r="V263" s="9"/>
      <c r="W263" s="9"/>
    </row>
    <row r="264" spans="1:23" ht="12.75">
      <c r="A264" t="s">
        <v>1151</v>
      </c>
      <c r="F264" t="s">
        <v>604</v>
      </c>
      <c r="V264" s="9"/>
      <c r="W264" s="9"/>
    </row>
    <row r="265" spans="1:23" ht="12.75">
      <c r="A265" t="s">
        <v>1152</v>
      </c>
      <c r="F265" t="s">
        <v>604</v>
      </c>
      <c r="V265" s="9"/>
      <c r="W265" s="9"/>
    </row>
    <row r="266" spans="1:23" ht="12.75">
      <c r="A266" t="s">
        <v>1153</v>
      </c>
      <c r="F266" t="s">
        <v>604</v>
      </c>
      <c r="V266" s="9"/>
      <c r="W266" s="9"/>
    </row>
    <row r="267" spans="1:23" ht="12.75">
      <c r="A267" t="s">
        <v>1154</v>
      </c>
      <c r="F267" t="s">
        <v>604</v>
      </c>
      <c r="V267" s="9"/>
      <c r="W267" s="9"/>
    </row>
    <row r="268" spans="1:23" ht="12.75">
      <c r="A268" t="s">
        <v>1143</v>
      </c>
      <c r="F268" t="s">
        <v>604</v>
      </c>
      <c r="V268" s="9"/>
      <c r="W268" s="9"/>
    </row>
    <row r="269" spans="1:23" ht="12.75">
      <c r="A269" t="s">
        <v>1155</v>
      </c>
      <c r="F269" t="s">
        <v>604</v>
      </c>
      <c r="V269" s="9"/>
      <c r="W269" s="9"/>
    </row>
    <row r="270" spans="1:23" ht="12.75">
      <c r="A270" t="s">
        <v>1143</v>
      </c>
      <c r="F270" t="s">
        <v>604</v>
      </c>
      <c r="V270" s="9"/>
      <c r="W270" s="9"/>
    </row>
    <row r="271" spans="6:23" ht="12.75">
      <c r="F271" t="s">
        <v>604</v>
      </c>
      <c r="V271" s="9"/>
      <c r="W271" s="9"/>
    </row>
    <row r="272" spans="6:23" ht="12.75">
      <c r="F272" t="s">
        <v>604</v>
      </c>
      <c r="V272" s="9"/>
      <c r="W272" s="9"/>
    </row>
    <row r="273" spans="1:23" ht="12.75">
      <c r="A273" t="s">
        <v>1077</v>
      </c>
      <c r="F273" t="s">
        <v>604</v>
      </c>
      <c r="V273" s="9"/>
      <c r="W273" s="9"/>
    </row>
    <row r="274" spans="1:23" ht="12.75">
      <c r="A274" t="s">
        <v>1034</v>
      </c>
      <c r="F274" t="s">
        <v>604</v>
      </c>
      <c r="V274" s="9"/>
      <c r="W274" s="9"/>
    </row>
    <row r="275" spans="1:23" ht="12.75">
      <c r="A275" t="s">
        <v>1156</v>
      </c>
      <c r="F275" t="s">
        <v>604</v>
      </c>
      <c r="V275" s="9"/>
      <c r="W275" s="9"/>
    </row>
    <row r="276" spans="1:23" ht="12.75">
      <c r="A276" t="s">
        <v>979</v>
      </c>
      <c r="F276" t="s">
        <v>604</v>
      </c>
      <c r="V276" s="9"/>
      <c r="W276" s="9"/>
    </row>
    <row r="277" spans="1:23" ht="12.75">
      <c r="A277" t="s">
        <v>1157</v>
      </c>
      <c r="F277" t="s">
        <v>604</v>
      </c>
      <c r="V277" s="9"/>
      <c r="W277" s="9"/>
    </row>
    <row r="278" spans="1:23" ht="12.75">
      <c r="A278" t="s">
        <v>981</v>
      </c>
      <c r="F278" t="s">
        <v>604</v>
      </c>
      <c r="V278" s="9"/>
      <c r="W278" s="9"/>
    </row>
    <row r="279" spans="1:23" ht="12.75">
      <c r="A279" t="s">
        <v>1158</v>
      </c>
      <c r="F279" t="s">
        <v>604</v>
      </c>
      <c r="V279" s="9"/>
      <c r="W279" s="9"/>
    </row>
    <row r="280" spans="1:23" ht="12.75">
      <c r="A280" t="s">
        <v>1159</v>
      </c>
      <c r="F280" t="s">
        <v>604</v>
      </c>
      <c r="V280" s="9"/>
      <c r="W280" s="9"/>
    </row>
    <row r="281" spans="1:23" ht="12.75">
      <c r="A281" t="s">
        <v>1160</v>
      </c>
      <c r="F281" t="s">
        <v>604</v>
      </c>
      <c r="V281" s="9"/>
      <c r="W281" s="9"/>
    </row>
    <row r="282" spans="1:23" ht="12.75">
      <c r="A282" t="s">
        <v>1161</v>
      </c>
      <c r="F282" t="s">
        <v>604</v>
      </c>
      <c r="V282" s="9"/>
      <c r="W282" s="9"/>
    </row>
    <row r="283" spans="1:23" ht="12.75">
      <c r="A283" t="s">
        <v>1162</v>
      </c>
      <c r="F283" t="s">
        <v>604</v>
      </c>
      <c r="V283" s="9"/>
      <c r="W283" s="9"/>
    </row>
    <row r="284" spans="1:23" ht="12.75">
      <c r="A284" t="s">
        <v>987</v>
      </c>
      <c r="F284" t="s">
        <v>604</v>
      </c>
      <c r="V284" s="9"/>
      <c r="W284" s="9"/>
    </row>
    <row r="285" spans="1:23" ht="12.75">
      <c r="A285" t="s">
        <v>988</v>
      </c>
      <c r="F285" t="s">
        <v>604</v>
      </c>
      <c r="V285" s="9"/>
      <c r="W285" s="9"/>
    </row>
    <row r="286" spans="1:23" ht="12.75">
      <c r="A286" t="s">
        <v>1163</v>
      </c>
      <c r="F286" t="s">
        <v>604</v>
      </c>
      <c r="V286" s="9"/>
      <c r="W286" s="9"/>
    </row>
    <row r="287" spans="1:23" ht="12.75">
      <c r="A287" t="s">
        <v>1164</v>
      </c>
      <c r="F287" t="s">
        <v>604</v>
      </c>
      <c r="V287" s="9"/>
      <c r="W287" s="9"/>
    </row>
    <row r="288" spans="1:23" ht="12.75">
      <c r="A288" t="s">
        <v>991</v>
      </c>
      <c r="F288" t="s">
        <v>604</v>
      </c>
      <c r="V288" s="9"/>
      <c r="W288" s="9"/>
    </row>
    <row r="289" spans="1:23" ht="12.75">
      <c r="A289" t="s">
        <v>1165</v>
      </c>
      <c r="F289" t="s">
        <v>604</v>
      </c>
      <c r="V289" s="9"/>
      <c r="W289" s="9"/>
    </row>
    <row r="290" spans="1:23" ht="12.75">
      <c r="A290" t="s">
        <v>993</v>
      </c>
      <c r="F290" t="s">
        <v>604</v>
      </c>
      <c r="V290" s="9"/>
      <c r="W290" s="9"/>
    </row>
    <row r="291" spans="1:23" ht="12.75">
      <c r="A291" t="s">
        <v>994</v>
      </c>
      <c r="F291" t="s">
        <v>604</v>
      </c>
      <c r="V291" s="9"/>
      <c r="W291" s="9"/>
    </row>
    <row r="292" spans="1:23" ht="12.75">
      <c r="A292" t="s">
        <v>995</v>
      </c>
      <c r="F292" t="s">
        <v>604</v>
      </c>
      <c r="V292" s="9"/>
      <c r="W292" s="9"/>
    </row>
    <row r="293" spans="1:23" ht="12.75">
      <c r="A293" t="s">
        <v>1166</v>
      </c>
      <c r="F293" t="s">
        <v>604</v>
      </c>
      <c r="V293" s="9"/>
      <c r="W293" s="9"/>
    </row>
    <row r="294" spans="1:23" ht="12.75">
      <c r="A294" t="s">
        <v>1167</v>
      </c>
      <c r="F294" t="s">
        <v>604</v>
      </c>
      <c r="V294" s="9"/>
      <c r="W294" s="9"/>
    </row>
    <row r="295" spans="1:23" ht="12.75">
      <c r="A295" t="s">
        <v>1168</v>
      </c>
      <c r="F295" t="s">
        <v>604</v>
      </c>
      <c r="V295" s="9"/>
      <c r="W295" s="9"/>
    </row>
    <row r="296" spans="1:23" ht="12.75">
      <c r="A296" t="s">
        <v>1169</v>
      </c>
      <c r="F296" t="s">
        <v>604</v>
      </c>
      <c r="V296" s="9"/>
      <c r="W296" s="9"/>
    </row>
    <row r="297" spans="1:23" ht="12.75">
      <c r="A297" t="s">
        <v>1004</v>
      </c>
      <c r="F297" t="s">
        <v>604</v>
      </c>
      <c r="V297" s="9"/>
      <c r="W297" s="9"/>
    </row>
    <row r="298" spans="1:23" ht="12.75">
      <c r="A298" t="s">
        <v>1005</v>
      </c>
      <c r="F298" t="s">
        <v>604</v>
      </c>
      <c r="V298" s="9"/>
      <c r="W298" s="9"/>
    </row>
    <row r="299" spans="1:23" ht="12.75">
      <c r="A299" t="s">
        <v>1006</v>
      </c>
      <c r="F299" t="s">
        <v>604</v>
      </c>
      <c r="V299" s="9"/>
      <c r="W299" s="9"/>
    </row>
    <row r="300" spans="1:23" ht="12.75">
      <c r="A300" t="s">
        <v>1170</v>
      </c>
      <c r="F300" t="s">
        <v>604</v>
      </c>
      <c r="V300" s="9"/>
      <c r="W300" s="9"/>
    </row>
    <row r="301" spans="1:23" ht="12.75">
      <c r="A301" t="s">
        <v>1171</v>
      </c>
      <c r="F301" t="s">
        <v>604</v>
      </c>
      <c r="V301" s="9"/>
      <c r="W301" s="9"/>
    </row>
    <row r="302" spans="1:23" ht="12.75">
      <c r="A302" t="s">
        <v>1172</v>
      </c>
      <c r="F302" t="s">
        <v>604</v>
      </c>
      <c r="V302" s="9"/>
      <c r="W302" s="9"/>
    </row>
    <row r="303" spans="1:23" ht="12.75">
      <c r="A303" t="s">
        <v>1010</v>
      </c>
      <c r="F303" t="s">
        <v>604</v>
      </c>
      <c r="V303" s="9"/>
      <c r="W303" s="9"/>
    </row>
    <row r="304" spans="1:23" ht="12.75">
      <c r="A304" t="s">
        <v>1005</v>
      </c>
      <c r="F304" t="s">
        <v>604</v>
      </c>
      <c r="V304" s="9"/>
      <c r="W304" s="9"/>
    </row>
    <row r="305" spans="1:23" ht="12.75">
      <c r="A305" t="s">
        <v>1011</v>
      </c>
      <c r="F305" t="s">
        <v>604</v>
      </c>
      <c r="V305" s="9"/>
      <c r="W305" s="9"/>
    </row>
    <row r="306" spans="1:6" ht="12.75">
      <c r="A306" t="s">
        <v>1173</v>
      </c>
      <c r="F306" t="s">
        <v>604</v>
      </c>
    </row>
    <row r="307" spans="1:6" ht="12.75">
      <c r="A307" t="s">
        <v>1174</v>
      </c>
      <c r="F307" t="s">
        <v>604</v>
      </c>
    </row>
    <row r="308" spans="1:6" ht="12.75">
      <c r="A308" t="s">
        <v>1175</v>
      </c>
      <c r="F308" t="s">
        <v>604</v>
      </c>
    </row>
    <row r="309" spans="1:6" ht="12.75">
      <c r="A309" t="s">
        <v>1176</v>
      </c>
      <c r="F309" t="s">
        <v>604</v>
      </c>
    </row>
    <row r="310" spans="1:6" ht="12.75">
      <c r="A310" t="s">
        <v>1177</v>
      </c>
      <c r="F310" t="s">
        <v>604</v>
      </c>
    </row>
    <row r="311" spans="1:6" ht="12.75">
      <c r="A311" t="s">
        <v>1021</v>
      </c>
      <c r="F311" t="s">
        <v>604</v>
      </c>
    </row>
    <row r="312" spans="1:6" ht="12.75">
      <c r="A312" t="s">
        <v>1005</v>
      </c>
      <c r="F312" t="s">
        <v>604</v>
      </c>
    </row>
    <row r="313" spans="1:6" ht="12.75">
      <c r="A313" t="s">
        <v>1178</v>
      </c>
      <c r="F313" t="s">
        <v>604</v>
      </c>
    </row>
    <row r="314" spans="1:6" ht="12.75">
      <c r="A314" t="s">
        <v>1165</v>
      </c>
      <c r="F314" t="s">
        <v>604</v>
      </c>
    </row>
    <row r="315" spans="1:6" ht="12.75">
      <c r="A315" t="s">
        <v>1179</v>
      </c>
      <c r="F315" t="s">
        <v>604</v>
      </c>
    </row>
    <row r="316" spans="1:6" ht="12.75">
      <c r="A316" t="s">
        <v>1180</v>
      </c>
      <c r="F316" t="s">
        <v>604</v>
      </c>
    </row>
    <row r="317" spans="1:6" ht="12.75">
      <c r="A317" t="s">
        <v>1179</v>
      </c>
      <c r="F317" t="s">
        <v>604</v>
      </c>
    </row>
    <row r="318" spans="1:6" ht="12.75">
      <c r="A318" t="s">
        <v>1181</v>
      </c>
      <c r="F318" t="s">
        <v>604</v>
      </c>
    </row>
    <row r="319" spans="1:6" ht="12.75">
      <c r="A319" t="s">
        <v>1182</v>
      </c>
      <c r="F319" t="s">
        <v>604</v>
      </c>
    </row>
    <row r="320" spans="1:6" ht="12.75">
      <c r="A320" t="s">
        <v>1179</v>
      </c>
      <c r="F320" t="s">
        <v>604</v>
      </c>
    </row>
    <row r="321" spans="1:6" ht="12.75">
      <c r="A321" t="s">
        <v>1183</v>
      </c>
      <c r="F321" t="s">
        <v>604</v>
      </c>
    </row>
    <row r="322" spans="1:6" ht="12.75">
      <c r="A322" t="s">
        <v>1179</v>
      </c>
      <c r="F322" t="s">
        <v>604</v>
      </c>
    </row>
    <row r="323" ht="12.75">
      <c r="F323" t="s">
        <v>604</v>
      </c>
    </row>
    <row r="324" ht="12.75">
      <c r="F324" t="s">
        <v>604</v>
      </c>
    </row>
    <row r="325" spans="1:6" ht="12.75">
      <c r="A325" t="s">
        <v>1184</v>
      </c>
      <c r="F325" t="s">
        <v>604</v>
      </c>
    </row>
    <row r="326" spans="1:6" ht="12.75">
      <c r="A326" t="s">
        <v>1077</v>
      </c>
      <c r="F326" t="s">
        <v>604</v>
      </c>
    </row>
    <row r="327" spans="1:6" ht="12.75">
      <c r="A327" t="s">
        <v>1034</v>
      </c>
      <c r="F327" t="s">
        <v>604</v>
      </c>
    </row>
    <row r="328" spans="1:6" ht="12.75">
      <c r="A328" t="s">
        <v>1185</v>
      </c>
      <c r="F328" t="s">
        <v>604</v>
      </c>
    </row>
    <row r="329" ht="12.75">
      <c r="F329" t="s">
        <v>604</v>
      </c>
    </row>
    <row r="330" spans="1:6" ht="12.75">
      <c r="A330" t="s">
        <v>1186</v>
      </c>
      <c r="F330" t="s">
        <v>604</v>
      </c>
    </row>
    <row r="331" spans="1:6" ht="12.75">
      <c r="A331" t="s">
        <v>1077</v>
      </c>
      <c r="F331" t="s">
        <v>604</v>
      </c>
    </row>
    <row r="332" spans="1:6" ht="12.75">
      <c r="A332" t="s">
        <v>1034</v>
      </c>
      <c r="F332" t="s">
        <v>604</v>
      </c>
    </row>
    <row r="333" spans="1:6" ht="12.75">
      <c r="A333" t="s">
        <v>1187</v>
      </c>
      <c r="F333" t="s">
        <v>604</v>
      </c>
    </row>
    <row r="334" spans="1:6" ht="12.75">
      <c r="A334" t="s">
        <v>979</v>
      </c>
      <c r="F334" t="s">
        <v>604</v>
      </c>
    </row>
    <row r="335" spans="1:6" ht="12.75">
      <c r="A335" t="s">
        <v>1188</v>
      </c>
      <c r="F335" t="s">
        <v>604</v>
      </c>
    </row>
    <row r="336" spans="1:6" ht="12.75">
      <c r="A336" t="s">
        <v>981</v>
      </c>
      <c r="F336" t="s">
        <v>604</v>
      </c>
    </row>
    <row r="337" spans="1:6" ht="12.75">
      <c r="A337" t="s">
        <v>1189</v>
      </c>
      <c r="F337" t="s">
        <v>604</v>
      </c>
    </row>
    <row r="338" spans="1:6" ht="12.75">
      <c r="A338" t="s">
        <v>1190</v>
      </c>
      <c r="F338" t="s">
        <v>604</v>
      </c>
    </row>
    <row r="339" spans="1:6" ht="12.75">
      <c r="A339" t="s">
        <v>1191</v>
      </c>
      <c r="F339" t="s">
        <v>604</v>
      </c>
    </row>
    <row r="340" spans="1:6" ht="12.75">
      <c r="A340" t="s">
        <v>1192</v>
      </c>
      <c r="F340" t="s">
        <v>604</v>
      </c>
    </row>
    <row r="341" spans="1:6" ht="12.75">
      <c r="A341" t="s">
        <v>1193</v>
      </c>
      <c r="F341" t="s">
        <v>604</v>
      </c>
    </row>
    <row r="342" spans="1:6" ht="12.75">
      <c r="A342" t="s">
        <v>987</v>
      </c>
      <c r="F342" t="s">
        <v>604</v>
      </c>
    </row>
    <row r="343" spans="1:6" ht="12.75">
      <c r="A343" t="s">
        <v>988</v>
      </c>
      <c r="F343" t="s">
        <v>604</v>
      </c>
    </row>
    <row r="344" spans="1:6" ht="12.75">
      <c r="A344" t="s">
        <v>1194</v>
      </c>
      <c r="F344" t="s">
        <v>604</v>
      </c>
    </row>
    <row r="345" spans="1:6" ht="12.75">
      <c r="A345" t="s">
        <v>1195</v>
      </c>
      <c r="F345" t="s">
        <v>604</v>
      </c>
    </row>
    <row r="346" spans="1:6" ht="12.75">
      <c r="A346" t="s">
        <v>991</v>
      </c>
      <c r="F346" t="s">
        <v>604</v>
      </c>
    </row>
    <row r="347" spans="1:6" ht="12.75">
      <c r="A347" t="s">
        <v>993</v>
      </c>
      <c r="F347" t="s">
        <v>604</v>
      </c>
    </row>
    <row r="348" spans="1:6" ht="12.75">
      <c r="A348" t="s">
        <v>994</v>
      </c>
      <c r="F348" t="s">
        <v>604</v>
      </c>
    </row>
    <row r="349" spans="1:6" ht="12.75">
      <c r="A349" t="s">
        <v>995</v>
      </c>
      <c r="F349" t="s">
        <v>604</v>
      </c>
    </row>
    <row r="350" spans="1:6" ht="12.75">
      <c r="A350" t="s">
        <v>1196</v>
      </c>
      <c r="F350" t="s">
        <v>604</v>
      </c>
    </row>
    <row r="351" spans="1:6" ht="12.75">
      <c r="A351" t="s">
        <v>997</v>
      </c>
      <c r="F351" t="s">
        <v>604</v>
      </c>
    </row>
    <row r="352" spans="1:6" ht="12.75">
      <c r="A352" t="s">
        <v>1197</v>
      </c>
      <c r="F352" t="s">
        <v>604</v>
      </c>
    </row>
    <row r="353" spans="1:6" ht="12.75">
      <c r="A353" t="s">
        <v>1198</v>
      </c>
      <c r="F353" t="s">
        <v>604</v>
      </c>
    </row>
    <row r="354" spans="1:6" ht="12.75">
      <c r="A354" t="s">
        <v>1199</v>
      </c>
      <c r="F354" t="s">
        <v>604</v>
      </c>
    </row>
    <row r="355" spans="1:6" ht="12.75">
      <c r="A355" t="s">
        <v>1200</v>
      </c>
      <c r="F355" t="s">
        <v>604</v>
      </c>
    </row>
    <row r="356" spans="1:6" ht="12.75">
      <c r="A356" t="s">
        <v>1201</v>
      </c>
      <c r="F356" t="s">
        <v>604</v>
      </c>
    </row>
    <row r="357" spans="1:6" ht="12.75">
      <c r="A357" t="s">
        <v>1202</v>
      </c>
      <c r="F357" t="s">
        <v>604</v>
      </c>
    </row>
    <row r="358" spans="1:6" ht="12.75">
      <c r="A358" t="s">
        <v>1004</v>
      </c>
      <c r="F358" t="s">
        <v>604</v>
      </c>
    </row>
    <row r="359" spans="1:6" ht="12.75">
      <c r="A359" t="s">
        <v>1005</v>
      </c>
      <c r="F359" t="s">
        <v>604</v>
      </c>
    </row>
    <row r="360" spans="1:6" ht="12.75">
      <c r="A360" t="s">
        <v>1203</v>
      </c>
      <c r="F360" t="s">
        <v>604</v>
      </c>
    </row>
    <row r="361" spans="1:6" ht="12.75">
      <c r="A361" t="s">
        <v>1007</v>
      </c>
      <c r="F361" t="s">
        <v>604</v>
      </c>
    </row>
    <row r="362" spans="1:6" ht="12.75">
      <c r="A362" t="s">
        <v>1204</v>
      </c>
      <c r="F362" t="s">
        <v>604</v>
      </c>
    </row>
    <row r="363" spans="1:6" ht="12.75">
      <c r="A363" t="s">
        <v>1205</v>
      </c>
      <c r="F363" t="s">
        <v>604</v>
      </c>
    </row>
    <row r="364" spans="1:6" ht="12.75">
      <c r="A364" t="s">
        <v>1010</v>
      </c>
      <c r="F364" t="s">
        <v>604</v>
      </c>
    </row>
    <row r="365" spans="1:6" ht="12.75">
      <c r="A365" t="s">
        <v>1005</v>
      </c>
      <c r="F365" t="s">
        <v>604</v>
      </c>
    </row>
    <row r="366" spans="1:6" ht="12.75">
      <c r="A366" t="s">
        <v>1011</v>
      </c>
      <c r="F366" t="s">
        <v>604</v>
      </c>
    </row>
    <row r="367" spans="1:6" ht="12.75">
      <c r="A367" t="s">
        <v>1206</v>
      </c>
      <c r="F367" t="s">
        <v>604</v>
      </c>
    </row>
    <row r="368" spans="1:6" ht="12.75">
      <c r="A368" t="s">
        <v>1207</v>
      </c>
      <c r="F368" t="s">
        <v>604</v>
      </c>
    </row>
    <row r="369" spans="1:6" ht="12.75">
      <c r="A369" t="s">
        <v>1208</v>
      </c>
      <c r="F369" t="s">
        <v>604</v>
      </c>
    </row>
    <row r="370" spans="1:6" ht="12.75">
      <c r="A370" t="s">
        <v>1209</v>
      </c>
      <c r="F370" t="s">
        <v>604</v>
      </c>
    </row>
    <row r="371" spans="1:6" ht="12.75">
      <c r="A371" t="s">
        <v>1210</v>
      </c>
      <c r="F371" t="s">
        <v>604</v>
      </c>
    </row>
    <row r="372" spans="1:6" ht="12.75">
      <c r="A372" t="s">
        <v>1211</v>
      </c>
      <c r="F372" t="s">
        <v>604</v>
      </c>
    </row>
    <row r="373" spans="1:6" ht="12.75">
      <c r="A373" t="s">
        <v>1212</v>
      </c>
      <c r="F373" t="s">
        <v>604</v>
      </c>
    </row>
    <row r="374" spans="1:6" ht="12.75">
      <c r="A374" t="s">
        <v>1213</v>
      </c>
      <c r="F374" t="s">
        <v>604</v>
      </c>
    </row>
    <row r="375" spans="1:6" ht="12.75">
      <c r="A375" t="s">
        <v>1214</v>
      </c>
      <c r="F375" t="s">
        <v>604</v>
      </c>
    </row>
    <row r="376" spans="1:6" ht="12.75">
      <c r="A376" t="s">
        <v>1021</v>
      </c>
      <c r="F376" t="s">
        <v>604</v>
      </c>
    </row>
    <row r="377" spans="1:6" ht="12.75">
      <c r="A377" t="s">
        <v>1005</v>
      </c>
      <c r="F377" t="s">
        <v>604</v>
      </c>
    </row>
    <row r="378" spans="1:6" ht="12.75">
      <c r="A378" t="s">
        <v>1215</v>
      </c>
      <c r="F378" t="s">
        <v>604</v>
      </c>
    </row>
    <row r="379" spans="1:6" ht="12.75">
      <c r="A379" t="s">
        <v>1216</v>
      </c>
      <c r="F379" t="s">
        <v>604</v>
      </c>
    </row>
    <row r="380" spans="1:6" ht="12.75">
      <c r="A380" t="s">
        <v>1217</v>
      </c>
      <c r="F380" t="s">
        <v>604</v>
      </c>
    </row>
    <row r="381" spans="1:6" ht="12.75">
      <c r="A381" t="s">
        <v>1218</v>
      </c>
      <c r="F381" t="s">
        <v>604</v>
      </c>
    </row>
    <row r="382" spans="1:6" ht="12.75">
      <c r="A382" t="s">
        <v>1219</v>
      </c>
      <c r="F382" t="s">
        <v>604</v>
      </c>
    </row>
    <row r="383" spans="1:6" ht="12.75">
      <c r="A383" t="s">
        <v>1218</v>
      </c>
      <c r="F383" t="s">
        <v>604</v>
      </c>
    </row>
    <row r="384" spans="1:6" ht="12.75">
      <c r="A384" t="s">
        <v>1220</v>
      </c>
      <c r="F384" t="s">
        <v>604</v>
      </c>
    </row>
    <row r="385" spans="1:6" ht="12.75">
      <c r="A385" t="s">
        <v>1221</v>
      </c>
      <c r="F385" t="s">
        <v>604</v>
      </c>
    </row>
    <row r="386" spans="1:6" ht="12.75">
      <c r="A386" t="s">
        <v>1222</v>
      </c>
      <c r="F386" t="s">
        <v>604</v>
      </c>
    </row>
    <row r="387" spans="1:6" ht="12.75">
      <c r="A387" t="s">
        <v>1223</v>
      </c>
      <c r="F387" t="s">
        <v>604</v>
      </c>
    </row>
    <row r="388" spans="1:6" ht="12.75">
      <c r="A388" t="s">
        <v>1224</v>
      </c>
      <c r="F388" t="s">
        <v>604</v>
      </c>
    </row>
    <row r="389" spans="1:6" ht="12.75">
      <c r="A389" t="s">
        <v>1225</v>
      </c>
      <c r="F389" t="s">
        <v>604</v>
      </c>
    </row>
    <row r="390" spans="1:6" ht="12.75">
      <c r="A390" t="s">
        <v>1218</v>
      </c>
      <c r="F390" t="s">
        <v>604</v>
      </c>
    </row>
    <row r="391" spans="1:6" ht="12.75">
      <c r="A391" t="s">
        <v>1226</v>
      </c>
      <c r="F391" t="s">
        <v>604</v>
      </c>
    </row>
    <row r="392" spans="1:6" ht="12.75">
      <c r="A392" t="s">
        <v>1218</v>
      </c>
      <c r="F392" t="s">
        <v>604</v>
      </c>
    </row>
    <row r="393" ht="12.75">
      <c r="F393" t="s">
        <v>604</v>
      </c>
    </row>
    <row r="394" spans="1:6" ht="12.75">
      <c r="A394" t="s">
        <v>1034</v>
      </c>
      <c r="F394" t="s">
        <v>604</v>
      </c>
    </row>
    <row r="395" spans="1:6" ht="12.75">
      <c r="A395" t="s">
        <v>1227</v>
      </c>
      <c r="F395" t="s">
        <v>604</v>
      </c>
    </row>
    <row r="396" spans="1:6" ht="12.75">
      <c r="A396" t="s">
        <v>979</v>
      </c>
      <c r="F396" t="s">
        <v>604</v>
      </c>
    </row>
    <row r="397" spans="1:6" ht="12.75">
      <c r="A397" t="s">
        <v>1228</v>
      </c>
      <c r="F397" t="s">
        <v>604</v>
      </c>
    </row>
    <row r="398" spans="1:6" ht="12.75">
      <c r="A398" t="s">
        <v>1229</v>
      </c>
      <c r="F398" t="s">
        <v>604</v>
      </c>
    </row>
    <row r="399" spans="1:6" ht="12.75">
      <c r="A399" t="s">
        <v>1230</v>
      </c>
      <c r="F399" t="s">
        <v>604</v>
      </c>
    </row>
    <row r="400" spans="1:6" ht="12.75">
      <c r="A400" t="s">
        <v>1231</v>
      </c>
      <c r="F400" t="s">
        <v>604</v>
      </c>
    </row>
    <row r="401" spans="1:6" ht="12.75">
      <c r="A401" t="s">
        <v>1232</v>
      </c>
      <c r="F401" t="s">
        <v>604</v>
      </c>
    </row>
    <row r="402" spans="1:6" ht="12.75">
      <c r="A402" t="s">
        <v>1233</v>
      </c>
      <c r="F402" t="s">
        <v>604</v>
      </c>
    </row>
    <row r="403" spans="1:6" ht="12.75">
      <c r="A403" t="s">
        <v>987</v>
      </c>
      <c r="F403" t="s">
        <v>604</v>
      </c>
    </row>
    <row r="404" spans="1:6" ht="12.75">
      <c r="A404" t="s">
        <v>988</v>
      </c>
      <c r="F404" t="s">
        <v>604</v>
      </c>
    </row>
    <row r="405" spans="1:6" ht="12.75">
      <c r="A405" t="s">
        <v>1234</v>
      </c>
      <c r="F405" t="s">
        <v>604</v>
      </c>
    </row>
    <row r="406" spans="1:6" ht="12.75">
      <c r="A406" t="s">
        <v>1235</v>
      </c>
      <c r="F406" t="s">
        <v>604</v>
      </c>
    </row>
    <row r="407" spans="1:6" ht="12.75">
      <c r="A407" t="s">
        <v>991</v>
      </c>
      <c r="F407" t="s">
        <v>604</v>
      </c>
    </row>
    <row r="408" spans="1:6" ht="12.75">
      <c r="A408" t="s">
        <v>993</v>
      </c>
      <c r="F408" t="s">
        <v>604</v>
      </c>
    </row>
    <row r="409" spans="1:6" ht="12.75">
      <c r="A409" t="s">
        <v>994</v>
      </c>
      <c r="F409" t="s">
        <v>604</v>
      </c>
    </row>
    <row r="410" spans="1:6" ht="12.75">
      <c r="A410" t="s">
        <v>995</v>
      </c>
      <c r="F410" t="s">
        <v>604</v>
      </c>
    </row>
    <row r="411" spans="1:6" ht="12.75">
      <c r="A411" t="s">
        <v>1236</v>
      </c>
      <c r="B411" t="s">
        <v>128</v>
      </c>
      <c r="F411" t="s">
        <v>604</v>
      </c>
    </row>
    <row r="412" spans="1:6" ht="12.75">
      <c r="A412" t="s">
        <v>1046</v>
      </c>
      <c r="B412" t="s">
        <v>95</v>
      </c>
      <c r="F412" t="s">
        <v>604</v>
      </c>
    </row>
    <row r="413" spans="1:6" ht="12.75">
      <c r="A413" t="s">
        <v>1237</v>
      </c>
      <c r="B413" t="s">
        <v>129</v>
      </c>
      <c r="F413" t="s">
        <v>604</v>
      </c>
    </row>
    <row r="414" spans="1:6" ht="12.75">
      <c r="A414" t="s">
        <v>1238</v>
      </c>
      <c r="B414" t="s">
        <v>130</v>
      </c>
      <c r="F414" t="s">
        <v>604</v>
      </c>
    </row>
    <row r="415" spans="1:6" ht="12.75">
      <c r="A415" t="s">
        <v>1239</v>
      </c>
      <c r="B415" t="s">
        <v>131</v>
      </c>
      <c r="F415" t="s">
        <v>604</v>
      </c>
    </row>
    <row r="416" spans="1:6" ht="12.75">
      <c r="A416" t="s">
        <v>1240</v>
      </c>
      <c r="B416" t="s">
        <v>132</v>
      </c>
      <c r="F416" t="s">
        <v>604</v>
      </c>
    </row>
    <row r="417" spans="1:6" ht="12.75">
      <c r="A417" t="s">
        <v>1241</v>
      </c>
      <c r="B417" t="s">
        <v>133</v>
      </c>
      <c r="F417" t="s">
        <v>604</v>
      </c>
    </row>
    <row r="418" spans="1:6" ht="12.75">
      <c r="A418" t="s">
        <v>1242</v>
      </c>
      <c r="B418" t="s">
        <v>134</v>
      </c>
      <c r="F418" t="s">
        <v>604</v>
      </c>
    </row>
    <row r="419" spans="1:6" ht="12.75">
      <c r="A419" t="s">
        <v>1243</v>
      </c>
      <c r="B419" t="s">
        <v>135</v>
      </c>
      <c r="F419" t="s">
        <v>604</v>
      </c>
    </row>
    <row r="420" ht="12.75">
      <c r="A420" t="s">
        <v>1004</v>
      </c>
    </row>
    <row r="421" ht="12.75">
      <c r="A421" t="s">
        <v>1005</v>
      </c>
    </row>
    <row r="422" spans="1:2" ht="12.75">
      <c r="A422" t="s">
        <v>1203</v>
      </c>
      <c r="B422" t="s">
        <v>140</v>
      </c>
    </row>
    <row r="423" spans="1:2" ht="12.75">
      <c r="A423" t="s">
        <v>1007</v>
      </c>
      <c r="B423" t="s">
        <v>540</v>
      </c>
    </row>
    <row r="424" spans="1:2" ht="12.75">
      <c r="A424" t="s">
        <v>1244</v>
      </c>
      <c r="B424" t="s">
        <v>141</v>
      </c>
    </row>
    <row r="425" spans="1:2" ht="12.75">
      <c r="A425" t="s">
        <v>1245</v>
      </c>
      <c r="B425" t="s">
        <v>142</v>
      </c>
    </row>
    <row r="426" ht="12.75">
      <c r="A426" t="s">
        <v>1010</v>
      </c>
    </row>
    <row r="427" ht="12.75">
      <c r="A427" t="s">
        <v>1005</v>
      </c>
    </row>
    <row r="428" spans="1:7" ht="12.75">
      <c r="A428" t="s">
        <v>1011</v>
      </c>
      <c r="B428" t="s">
        <v>500</v>
      </c>
      <c r="G428" t="s">
        <v>604</v>
      </c>
    </row>
    <row r="429" spans="1:7" ht="12.75">
      <c r="A429" t="s">
        <v>1246</v>
      </c>
      <c r="B429" t="s">
        <v>136</v>
      </c>
      <c r="G429" t="s">
        <v>604</v>
      </c>
    </row>
    <row r="430" spans="1:7" ht="12.75">
      <c r="A430" t="s">
        <v>1247</v>
      </c>
      <c r="B430" t="s">
        <v>109</v>
      </c>
      <c r="G430" t="s">
        <v>604</v>
      </c>
    </row>
    <row r="431" spans="1:7" ht="12.75">
      <c r="A431" t="s">
        <v>1248</v>
      </c>
      <c r="B431" t="s">
        <v>137</v>
      </c>
      <c r="G431" t="s">
        <v>604</v>
      </c>
    </row>
    <row r="432" spans="1:7" ht="12.75">
      <c r="A432" t="s">
        <v>1249</v>
      </c>
      <c r="B432" t="s">
        <v>138</v>
      </c>
      <c r="G432" t="s">
        <v>604</v>
      </c>
    </row>
    <row r="433" spans="1:7" ht="12.75">
      <c r="A433" t="s">
        <v>1250</v>
      </c>
      <c r="B433" t="s">
        <v>139</v>
      </c>
      <c r="G433" t="s">
        <v>604</v>
      </c>
    </row>
    <row r="434" spans="1:7" ht="12.75">
      <c r="A434" t="s">
        <v>1251</v>
      </c>
      <c r="G434" t="s">
        <v>604</v>
      </c>
    </row>
    <row r="435" spans="1:7" ht="12.75">
      <c r="A435" t="s">
        <v>1252</v>
      </c>
      <c r="G435" t="s">
        <v>604</v>
      </c>
    </row>
    <row r="436" spans="1:7" ht="12.75">
      <c r="A436" t="s">
        <v>1253</v>
      </c>
      <c r="G436" t="s">
        <v>604</v>
      </c>
    </row>
    <row r="437" spans="1:7" ht="12.75">
      <c r="A437" t="s">
        <v>1254</v>
      </c>
      <c r="G437" t="s">
        <v>604</v>
      </c>
    </row>
    <row r="438" ht="12.75">
      <c r="A438" t="s">
        <v>1255</v>
      </c>
    </row>
    <row r="439" ht="12.75">
      <c r="A439" t="s">
        <v>1021</v>
      </c>
    </row>
    <row r="440" ht="12.75">
      <c r="A440" t="s">
        <v>1005</v>
      </c>
    </row>
    <row r="441" ht="12.75">
      <c r="A441" t="s">
        <v>1256</v>
      </c>
    </row>
    <row r="442" ht="12.75">
      <c r="A442" t="s">
        <v>1257</v>
      </c>
    </row>
    <row r="443" spans="1:7" ht="12.75">
      <c r="A443" t="s">
        <v>1217</v>
      </c>
      <c r="B443" t="s">
        <v>143</v>
      </c>
      <c r="G443" t="s">
        <v>604</v>
      </c>
    </row>
    <row r="444" spans="1:7" ht="12.75">
      <c r="A444" t="s">
        <v>1258</v>
      </c>
      <c r="B444" t="s">
        <v>144</v>
      </c>
      <c r="G444" t="s">
        <v>604</v>
      </c>
    </row>
    <row r="445" spans="1:7" ht="12.75">
      <c r="A445" t="s">
        <v>1259</v>
      </c>
      <c r="B445" t="s">
        <v>145</v>
      </c>
      <c r="G445" t="s">
        <v>604</v>
      </c>
    </row>
    <row r="446" spans="1:7" ht="12.75">
      <c r="A446" t="s">
        <v>1258</v>
      </c>
      <c r="B446" t="s">
        <v>144</v>
      </c>
      <c r="G446" t="s">
        <v>604</v>
      </c>
    </row>
    <row r="447" spans="1:7" ht="12.75">
      <c r="A447" t="s">
        <v>1260</v>
      </c>
      <c r="B447" t="s">
        <v>146</v>
      </c>
      <c r="G447" t="s">
        <v>604</v>
      </c>
    </row>
    <row r="448" spans="1:7" ht="12.75">
      <c r="A448" t="s">
        <v>1261</v>
      </c>
      <c r="B448" t="s">
        <v>147</v>
      </c>
      <c r="G448" t="s">
        <v>604</v>
      </c>
    </row>
    <row r="449" spans="1:7" ht="12.75">
      <c r="A449" t="s">
        <v>1262</v>
      </c>
      <c r="B449" t="s">
        <v>148</v>
      </c>
      <c r="G449" t="s">
        <v>604</v>
      </c>
    </row>
    <row r="450" spans="1:7" ht="12.75">
      <c r="A450" t="s">
        <v>1263</v>
      </c>
      <c r="B450" t="s">
        <v>149</v>
      </c>
      <c r="G450" t="s">
        <v>604</v>
      </c>
    </row>
    <row r="451" spans="1:7" ht="12.75">
      <c r="A451" t="s">
        <v>1264</v>
      </c>
      <c r="B451" t="s">
        <v>150</v>
      </c>
      <c r="G451" t="s">
        <v>604</v>
      </c>
    </row>
    <row r="452" spans="1:7" ht="12.75">
      <c r="A452" t="s">
        <v>1265</v>
      </c>
      <c r="B452" t="s">
        <v>151</v>
      </c>
      <c r="G452" t="s">
        <v>604</v>
      </c>
    </row>
    <row r="453" spans="1:7" ht="12.75">
      <c r="A453" t="s">
        <v>1266</v>
      </c>
      <c r="B453" t="s">
        <v>152</v>
      </c>
      <c r="G453" t="s">
        <v>604</v>
      </c>
    </row>
    <row r="454" spans="1:7" ht="12.75">
      <c r="A454" t="s">
        <v>1258</v>
      </c>
      <c r="B454" t="s">
        <v>144</v>
      </c>
      <c r="G454" t="s">
        <v>604</v>
      </c>
    </row>
    <row r="455" spans="1:7" ht="12.75">
      <c r="A455" t="s">
        <v>1267</v>
      </c>
      <c r="B455" t="s">
        <v>153</v>
      </c>
      <c r="G455" t="s">
        <v>604</v>
      </c>
    </row>
    <row r="456" spans="1:7" ht="12.75">
      <c r="A456" t="s">
        <v>1258</v>
      </c>
      <c r="B456" t="s">
        <v>154</v>
      </c>
      <c r="G456" t="s">
        <v>604</v>
      </c>
    </row>
    <row r="457" ht="12.75">
      <c r="G457" t="s">
        <v>604</v>
      </c>
    </row>
    <row r="458" ht="12.75">
      <c r="G458" t="s">
        <v>604</v>
      </c>
    </row>
    <row r="459" spans="1:6" ht="12.75">
      <c r="A459" t="s">
        <v>1077</v>
      </c>
      <c r="F459" t="s">
        <v>604</v>
      </c>
    </row>
    <row r="460" spans="1:6" ht="12.75">
      <c r="A460" t="s">
        <v>1034</v>
      </c>
      <c r="F460" t="s">
        <v>604</v>
      </c>
    </row>
    <row r="461" spans="1:6" ht="12.75">
      <c r="A461" t="s">
        <v>1268</v>
      </c>
      <c r="F461" t="s">
        <v>604</v>
      </c>
    </row>
    <row r="462" spans="1:6" ht="12.75">
      <c r="A462" t="s">
        <v>979</v>
      </c>
      <c r="F462" t="s">
        <v>604</v>
      </c>
    </row>
    <row r="463" spans="1:6" ht="12.75">
      <c r="A463" t="s">
        <v>1269</v>
      </c>
      <c r="F463" t="s">
        <v>604</v>
      </c>
    </row>
    <row r="464" spans="1:6" ht="12.75">
      <c r="A464" t="s">
        <v>981</v>
      </c>
      <c r="F464" t="s">
        <v>604</v>
      </c>
    </row>
    <row r="465" spans="1:6" ht="12.75">
      <c r="A465" t="s">
        <v>1270</v>
      </c>
      <c r="F465" t="s">
        <v>604</v>
      </c>
    </row>
    <row r="466" spans="1:6" ht="12.75">
      <c r="A466" t="s">
        <v>1271</v>
      </c>
      <c r="F466" t="s">
        <v>604</v>
      </c>
    </row>
    <row r="467" spans="1:6" ht="12.75">
      <c r="A467" t="s">
        <v>1272</v>
      </c>
      <c r="F467" t="s">
        <v>604</v>
      </c>
    </row>
    <row r="468" spans="1:6" ht="12.75">
      <c r="A468" t="s">
        <v>1273</v>
      </c>
      <c r="F468" t="s">
        <v>604</v>
      </c>
    </row>
    <row r="469" spans="1:6" ht="12.75">
      <c r="A469" t="s">
        <v>1274</v>
      </c>
      <c r="F469" t="s">
        <v>604</v>
      </c>
    </row>
    <row r="470" spans="1:6" ht="12.75">
      <c r="A470" t="s">
        <v>987</v>
      </c>
      <c r="F470" t="s">
        <v>604</v>
      </c>
    </row>
    <row r="471" spans="1:6" ht="12.75">
      <c r="A471" t="s">
        <v>988</v>
      </c>
      <c r="F471" t="s">
        <v>604</v>
      </c>
    </row>
    <row r="472" spans="1:6" ht="12.75">
      <c r="A472" t="s">
        <v>1275</v>
      </c>
      <c r="F472" t="s">
        <v>604</v>
      </c>
    </row>
    <row r="473" spans="1:6" ht="12.75">
      <c r="A473" t="s">
        <v>1276</v>
      </c>
      <c r="F473" t="s">
        <v>604</v>
      </c>
    </row>
    <row r="474" spans="1:6" ht="12.75">
      <c r="A474" t="s">
        <v>991</v>
      </c>
      <c r="F474" t="s">
        <v>604</v>
      </c>
    </row>
    <row r="475" spans="1:6" ht="12.75">
      <c r="A475" t="s">
        <v>993</v>
      </c>
      <c r="F475" t="s">
        <v>604</v>
      </c>
    </row>
    <row r="476" spans="1:6" ht="12.75">
      <c r="A476" t="s">
        <v>994</v>
      </c>
      <c r="F476" t="s">
        <v>604</v>
      </c>
    </row>
    <row r="477" spans="1:5" ht="12.75">
      <c r="A477" t="s">
        <v>995</v>
      </c>
      <c r="E477" t="s">
        <v>604</v>
      </c>
    </row>
    <row r="478" spans="1:5" ht="12.75">
      <c r="A478" t="s">
        <v>1277</v>
      </c>
      <c r="E478" t="s">
        <v>604</v>
      </c>
    </row>
    <row r="479" spans="1:5" ht="12.75">
      <c r="A479" t="s">
        <v>1089</v>
      </c>
      <c r="E479" t="s">
        <v>604</v>
      </c>
    </row>
    <row r="480" spans="1:5" ht="12.75">
      <c r="A480" t="s">
        <v>1278</v>
      </c>
      <c r="E480" t="s">
        <v>604</v>
      </c>
    </row>
    <row r="481" spans="1:5" ht="12.75">
      <c r="A481" t="s">
        <v>1279</v>
      </c>
      <c r="E481" t="s">
        <v>604</v>
      </c>
    </row>
    <row r="482" spans="1:5" ht="12.75">
      <c r="A482" t="s">
        <v>1280</v>
      </c>
      <c r="E482" t="s">
        <v>604</v>
      </c>
    </row>
    <row r="483" spans="1:5" ht="12.75">
      <c r="A483" t="s">
        <v>172</v>
      </c>
      <c r="E483" t="s">
        <v>604</v>
      </c>
    </row>
    <row r="484" spans="1:5" ht="12.75">
      <c r="A484" t="s">
        <v>173</v>
      </c>
      <c r="E484" t="s">
        <v>604</v>
      </c>
    </row>
    <row r="485" spans="1:5" ht="12.75">
      <c r="A485" t="s">
        <v>1281</v>
      </c>
      <c r="E485" t="s">
        <v>604</v>
      </c>
    </row>
    <row r="486" spans="1:5" ht="12.75">
      <c r="A486" t="s">
        <v>1282</v>
      </c>
      <c r="E486" t="s">
        <v>604</v>
      </c>
    </row>
    <row r="487" spans="1:5" ht="12.75">
      <c r="A487" t="s">
        <v>1004</v>
      </c>
      <c r="E487" t="s">
        <v>604</v>
      </c>
    </row>
    <row r="488" spans="1:5" ht="12.75">
      <c r="A488" t="s">
        <v>1005</v>
      </c>
      <c r="E488" t="s">
        <v>604</v>
      </c>
    </row>
    <row r="489" spans="1:5" ht="12.75">
      <c r="A489" t="s">
        <v>140</v>
      </c>
      <c r="E489" t="s">
        <v>604</v>
      </c>
    </row>
    <row r="490" spans="1:5" ht="12.75">
      <c r="A490" t="s">
        <v>174</v>
      </c>
      <c r="E490" t="s">
        <v>604</v>
      </c>
    </row>
    <row r="491" spans="1:5" ht="12.75">
      <c r="A491" t="s">
        <v>175</v>
      </c>
      <c r="E491" t="s">
        <v>604</v>
      </c>
    </row>
    <row r="492" spans="1:5" ht="12.75">
      <c r="A492" t="s">
        <v>176</v>
      </c>
      <c r="E492" t="s">
        <v>604</v>
      </c>
    </row>
    <row r="493" spans="1:5" ht="12.75">
      <c r="A493" t="s">
        <v>1010</v>
      </c>
      <c r="E493" t="s">
        <v>604</v>
      </c>
    </row>
    <row r="494" spans="1:5" ht="12.75">
      <c r="A494" t="s">
        <v>1005</v>
      </c>
      <c r="E494" t="s">
        <v>604</v>
      </c>
    </row>
    <row r="495" spans="1:5" ht="12.75">
      <c r="A495" t="s">
        <v>177</v>
      </c>
      <c r="E495" t="s">
        <v>604</v>
      </c>
    </row>
    <row r="496" spans="1:5" ht="12.75">
      <c r="A496" t="s">
        <v>178</v>
      </c>
      <c r="E496" t="s">
        <v>604</v>
      </c>
    </row>
    <row r="497" spans="1:5" ht="12.75">
      <c r="A497" t="s">
        <v>179</v>
      </c>
      <c r="E497" t="s">
        <v>604</v>
      </c>
    </row>
    <row r="498" spans="1:5" ht="12.75">
      <c r="A498" t="s">
        <v>180</v>
      </c>
      <c r="E498" t="s">
        <v>604</v>
      </c>
    </row>
    <row r="499" spans="1:5" ht="12.75">
      <c r="A499" t="s">
        <v>181</v>
      </c>
      <c r="E499" t="s">
        <v>604</v>
      </c>
    </row>
    <row r="500" spans="1:5" ht="12.75">
      <c r="A500" t="s">
        <v>182</v>
      </c>
      <c r="E500" t="s">
        <v>604</v>
      </c>
    </row>
    <row r="501" spans="1:5" ht="12.75">
      <c r="A501" t="s">
        <v>183</v>
      </c>
      <c r="E501" t="s">
        <v>604</v>
      </c>
    </row>
    <row r="502" spans="1:5" ht="12.75">
      <c r="A502" t="s">
        <v>184</v>
      </c>
      <c r="E502" t="s">
        <v>604</v>
      </c>
    </row>
    <row r="503" spans="1:5" ht="12.75">
      <c r="A503" t="s">
        <v>185</v>
      </c>
      <c r="E503" t="s">
        <v>604</v>
      </c>
    </row>
    <row r="504" spans="1:5" ht="12.75">
      <c r="A504" t="s">
        <v>186</v>
      </c>
      <c r="E504" t="s">
        <v>604</v>
      </c>
    </row>
    <row r="505" spans="1:5" ht="12.75">
      <c r="A505" t="s">
        <v>187</v>
      </c>
      <c r="E505" t="s">
        <v>604</v>
      </c>
    </row>
    <row r="506" spans="1:5" ht="12.75">
      <c r="A506" t="s">
        <v>188</v>
      </c>
      <c r="E506" t="s">
        <v>604</v>
      </c>
    </row>
    <row r="507" spans="1:5" ht="12.75">
      <c r="A507" t="s">
        <v>1283</v>
      </c>
      <c r="E507" t="s">
        <v>604</v>
      </c>
    </row>
    <row r="508" spans="1:5" ht="12.75">
      <c r="A508" t="s">
        <v>1284</v>
      </c>
      <c r="E508" t="s">
        <v>604</v>
      </c>
    </row>
    <row r="509" spans="1:5" ht="12.75">
      <c r="A509" t="s">
        <v>1285</v>
      </c>
      <c r="E509" t="s">
        <v>604</v>
      </c>
    </row>
    <row r="510" spans="1:5" ht="12.75">
      <c r="A510" t="s">
        <v>143</v>
      </c>
      <c r="E510" t="s">
        <v>604</v>
      </c>
    </row>
    <row r="511" spans="1:5" ht="12.75">
      <c r="A511" t="s">
        <v>1286</v>
      </c>
      <c r="E511" t="s">
        <v>604</v>
      </c>
    </row>
    <row r="512" spans="1:5" ht="12.75">
      <c r="A512" t="s">
        <v>1287</v>
      </c>
      <c r="E512" t="s">
        <v>604</v>
      </c>
    </row>
    <row r="513" spans="1:5" ht="12.75">
      <c r="A513" t="s">
        <v>1286</v>
      </c>
      <c r="E513" t="s">
        <v>604</v>
      </c>
    </row>
    <row r="514" spans="1:5" ht="12.75">
      <c r="A514" t="s">
        <v>1288</v>
      </c>
      <c r="E514" t="s">
        <v>604</v>
      </c>
    </row>
    <row r="515" spans="1:5" ht="12.75">
      <c r="A515" t="s">
        <v>1289</v>
      </c>
      <c r="E515" t="s">
        <v>604</v>
      </c>
    </row>
    <row r="516" spans="1:5" ht="12.75">
      <c r="A516" t="s">
        <v>1290</v>
      </c>
      <c r="E516" t="s">
        <v>604</v>
      </c>
    </row>
    <row r="517" spans="1:5" ht="12.75">
      <c r="A517" t="s">
        <v>189</v>
      </c>
      <c r="E517" t="s">
        <v>604</v>
      </c>
    </row>
    <row r="518" spans="1:5" ht="12.75">
      <c r="A518" t="s">
        <v>190</v>
      </c>
      <c r="E518" t="s">
        <v>604</v>
      </c>
    </row>
    <row r="519" spans="1:5" ht="12.75">
      <c r="A519" t="s">
        <v>1291</v>
      </c>
      <c r="E519" t="s">
        <v>604</v>
      </c>
    </row>
    <row r="520" spans="1:5" ht="12.75">
      <c r="A520" t="s">
        <v>1292</v>
      </c>
      <c r="E520" t="s">
        <v>604</v>
      </c>
    </row>
    <row r="521" spans="1:5" ht="12.75">
      <c r="A521" t="s">
        <v>1286</v>
      </c>
      <c r="E521" t="s">
        <v>604</v>
      </c>
    </row>
    <row r="522" spans="1:5" ht="12.75">
      <c r="A522" t="s">
        <v>191</v>
      </c>
      <c r="E522" t="s">
        <v>604</v>
      </c>
    </row>
    <row r="523" spans="1:5" ht="12.75">
      <c r="A523" t="s">
        <v>1286</v>
      </c>
      <c r="E523" t="s">
        <v>604</v>
      </c>
    </row>
    <row r="524" ht="12.75">
      <c r="A524" t="s">
        <v>1034</v>
      </c>
    </row>
    <row r="525" ht="12.75">
      <c r="A525" t="s">
        <v>1293</v>
      </c>
    </row>
    <row r="526" spans="1:6" ht="12.75">
      <c r="A526" t="s">
        <v>979</v>
      </c>
      <c r="F526" t="s">
        <v>604</v>
      </c>
    </row>
    <row r="527" spans="1:6" ht="12.75">
      <c r="A527" t="s">
        <v>1294</v>
      </c>
      <c r="F527" t="s">
        <v>604</v>
      </c>
    </row>
    <row r="528" spans="1:6" ht="12.75">
      <c r="A528" t="s">
        <v>981</v>
      </c>
      <c r="F528" t="s">
        <v>604</v>
      </c>
    </row>
    <row r="529" spans="1:6" ht="12.75">
      <c r="A529" t="s">
        <v>1295</v>
      </c>
      <c r="F529" t="s">
        <v>604</v>
      </c>
    </row>
    <row r="530" spans="1:6" ht="12.75">
      <c r="A530" t="s">
        <v>1296</v>
      </c>
      <c r="F530" t="s">
        <v>604</v>
      </c>
    </row>
    <row r="531" spans="1:6" ht="12.75">
      <c r="A531" t="s">
        <v>1297</v>
      </c>
      <c r="F531" t="s">
        <v>604</v>
      </c>
    </row>
    <row r="532" spans="1:6" ht="12.75">
      <c r="A532" t="s">
        <v>1298</v>
      </c>
      <c r="F532" t="s">
        <v>604</v>
      </c>
    </row>
    <row r="533" spans="1:6" ht="12.75">
      <c r="A533" t="s">
        <v>1299</v>
      </c>
      <c r="F533" t="s">
        <v>604</v>
      </c>
    </row>
    <row r="534" spans="1:6" ht="12.75">
      <c r="A534" t="s">
        <v>987</v>
      </c>
      <c r="F534" t="s">
        <v>604</v>
      </c>
    </row>
    <row r="535" spans="1:6" ht="12.75">
      <c r="A535" t="s">
        <v>988</v>
      </c>
      <c r="F535" t="s">
        <v>604</v>
      </c>
    </row>
    <row r="536" spans="1:6" ht="12.75">
      <c r="A536" t="s">
        <v>1300</v>
      </c>
      <c r="F536" t="s">
        <v>604</v>
      </c>
    </row>
    <row r="537" spans="1:6" ht="12.75">
      <c r="A537" t="s">
        <v>1301</v>
      </c>
      <c r="F537" t="s">
        <v>604</v>
      </c>
    </row>
    <row r="538" spans="1:6" ht="12.75">
      <c r="A538" t="s">
        <v>991</v>
      </c>
      <c r="F538" t="s">
        <v>604</v>
      </c>
    </row>
    <row r="539" spans="1:6" ht="12.75">
      <c r="A539" t="s">
        <v>993</v>
      </c>
      <c r="F539" t="s">
        <v>604</v>
      </c>
    </row>
    <row r="540" spans="1:6" ht="12.75">
      <c r="A540" t="s">
        <v>994</v>
      </c>
      <c r="F540" t="s">
        <v>604</v>
      </c>
    </row>
    <row r="541" spans="1:6" ht="12.75">
      <c r="A541" t="s">
        <v>995</v>
      </c>
      <c r="F541" t="s">
        <v>604</v>
      </c>
    </row>
    <row r="542" spans="1:6" ht="12.75">
      <c r="A542" t="s">
        <v>1302</v>
      </c>
      <c r="F542" t="s">
        <v>604</v>
      </c>
    </row>
    <row r="543" spans="1:6" ht="12.75">
      <c r="A543" t="s">
        <v>1114</v>
      </c>
      <c r="F543" t="s">
        <v>604</v>
      </c>
    </row>
    <row r="544" spans="1:6" ht="12.75">
      <c r="A544" t="s">
        <v>1303</v>
      </c>
      <c r="F544" t="s">
        <v>604</v>
      </c>
    </row>
    <row r="545" spans="1:6" ht="12.75">
      <c r="A545" t="s">
        <v>1304</v>
      </c>
      <c r="F545" t="s">
        <v>604</v>
      </c>
    </row>
    <row r="546" spans="1:6" ht="12.75">
      <c r="A546" t="s">
        <v>1305</v>
      </c>
      <c r="F546" t="s">
        <v>604</v>
      </c>
    </row>
    <row r="547" spans="1:6" ht="12.75">
      <c r="A547" t="s">
        <v>1306</v>
      </c>
      <c r="F547" t="s">
        <v>604</v>
      </c>
    </row>
    <row r="548" spans="1:6" ht="12.75">
      <c r="A548" t="s">
        <v>1307</v>
      </c>
      <c r="F548" t="s">
        <v>604</v>
      </c>
    </row>
    <row r="549" spans="1:6" ht="12.75">
      <c r="A549" t="s">
        <v>1308</v>
      </c>
      <c r="F549" t="s">
        <v>604</v>
      </c>
    </row>
    <row r="550" spans="1:6" ht="12.75">
      <c r="A550" t="s">
        <v>1309</v>
      </c>
      <c r="F550" t="s">
        <v>604</v>
      </c>
    </row>
    <row r="551" spans="1:6" ht="12.75">
      <c r="A551" t="s">
        <v>1310</v>
      </c>
      <c r="F551" t="s">
        <v>604</v>
      </c>
    </row>
    <row r="552" spans="1:6" ht="12.75">
      <c r="A552" t="s">
        <v>1311</v>
      </c>
      <c r="F552" t="s">
        <v>604</v>
      </c>
    </row>
    <row r="553" spans="1:6" ht="12.75">
      <c r="A553" t="s">
        <v>1312</v>
      </c>
      <c r="F553" t="s">
        <v>604</v>
      </c>
    </row>
    <row r="554" spans="1:6" ht="12.75">
      <c r="A554" t="s">
        <v>1004</v>
      </c>
      <c r="F554" t="s">
        <v>604</v>
      </c>
    </row>
    <row r="555" spans="1:6" ht="12.75">
      <c r="A555" t="s">
        <v>1005</v>
      </c>
      <c r="F555" t="s">
        <v>604</v>
      </c>
    </row>
    <row r="556" spans="1:6" ht="12.75">
      <c r="A556" t="s">
        <v>1203</v>
      </c>
      <c r="F556" t="s">
        <v>604</v>
      </c>
    </row>
    <row r="557" spans="1:6" ht="12.75">
      <c r="A557" t="s">
        <v>1125</v>
      </c>
      <c r="F557" t="s">
        <v>604</v>
      </c>
    </row>
    <row r="558" spans="1:6" ht="12.75">
      <c r="A558" t="s">
        <v>1313</v>
      </c>
      <c r="F558" t="s">
        <v>604</v>
      </c>
    </row>
    <row r="559" spans="1:6" ht="12.75">
      <c r="A559" t="s">
        <v>1314</v>
      </c>
      <c r="F559" t="s">
        <v>604</v>
      </c>
    </row>
    <row r="560" spans="1:6" ht="12.75">
      <c r="A560" t="s">
        <v>1010</v>
      </c>
      <c r="F560" t="s">
        <v>604</v>
      </c>
    </row>
    <row r="561" spans="1:6" ht="12.75">
      <c r="A561" t="s">
        <v>1005</v>
      </c>
      <c r="F561" t="s">
        <v>604</v>
      </c>
    </row>
    <row r="562" spans="1:6" ht="12.75">
      <c r="A562" t="s">
        <v>1011</v>
      </c>
      <c r="F562" t="s">
        <v>604</v>
      </c>
    </row>
    <row r="563" spans="1:6" ht="12.75">
      <c r="A563" t="s">
        <v>1315</v>
      </c>
      <c r="F563" t="s">
        <v>604</v>
      </c>
    </row>
    <row r="564" spans="1:6" ht="12.75">
      <c r="A564" t="s">
        <v>1316</v>
      </c>
      <c r="F564" t="s">
        <v>604</v>
      </c>
    </row>
    <row r="565" spans="1:6" ht="12.75">
      <c r="A565" t="s">
        <v>1317</v>
      </c>
      <c r="F565" t="s">
        <v>604</v>
      </c>
    </row>
    <row r="566" spans="1:6" ht="12.75">
      <c r="A566" t="s">
        <v>1318</v>
      </c>
      <c r="F566" t="s">
        <v>604</v>
      </c>
    </row>
    <row r="567" spans="1:6" ht="12.75">
      <c r="A567" t="s">
        <v>1319</v>
      </c>
      <c r="F567" t="s">
        <v>604</v>
      </c>
    </row>
    <row r="568" spans="1:6" ht="12.75">
      <c r="A568" t="s">
        <v>1320</v>
      </c>
      <c r="F568" t="s">
        <v>604</v>
      </c>
    </row>
    <row r="569" spans="1:6" ht="12.75">
      <c r="A569" t="s">
        <v>1321</v>
      </c>
      <c r="F569" t="s">
        <v>604</v>
      </c>
    </row>
    <row r="570" spans="1:6" ht="12.75">
      <c r="A570" t="s">
        <v>1322</v>
      </c>
      <c r="F570" t="s">
        <v>604</v>
      </c>
    </row>
    <row r="571" spans="1:6" ht="12.75">
      <c r="A571" t="s">
        <v>1323</v>
      </c>
      <c r="F571" t="s">
        <v>604</v>
      </c>
    </row>
    <row r="572" spans="1:6" ht="12.75">
      <c r="A572" t="s">
        <v>1324</v>
      </c>
      <c r="F572" t="s">
        <v>604</v>
      </c>
    </row>
    <row r="573" spans="1:6" ht="12.75">
      <c r="A573" t="s">
        <v>1325</v>
      </c>
      <c r="F573" t="s">
        <v>604</v>
      </c>
    </row>
    <row r="574" spans="1:6" ht="12.75">
      <c r="A574" t="s">
        <v>1326</v>
      </c>
      <c r="F574" t="s">
        <v>604</v>
      </c>
    </row>
    <row r="575" spans="1:6" ht="12.75">
      <c r="A575" t="s">
        <v>1327</v>
      </c>
      <c r="F575" t="s">
        <v>604</v>
      </c>
    </row>
    <row r="576" spans="1:6" ht="12.75">
      <c r="A576" t="s">
        <v>1021</v>
      </c>
      <c r="F576" t="s">
        <v>604</v>
      </c>
    </row>
    <row r="577" spans="1:6" ht="12.75">
      <c r="A577" t="s">
        <v>1005</v>
      </c>
      <c r="F577" t="s">
        <v>604</v>
      </c>
    </row>
    <row r="578" spans="1:6" ht="12.75">
      <c r="A578" t="s">
        <v>1328</v>
      </c>
      <c r="F578" t="s">
        <v>604</v>
      </c>
    </row>
    <row r="579" spans="1:6" ht="12.75">
      <c r="A579" t="s">
        <v>1329</v>
      </c>
      <c r="F579" t="s">
        <v>604</v>
      </c>
    </row>
    <row r="580" spans="1:6" ht="12.75">
      <c r="A580" t="s">
        <v>1217</v>
      </c>
      <c r="F580" t="s">
        <v>604</v>
      </c>
    </row>
    <row r="581" spans="1:6" ht="12.75">
      <c r="A581" t="s">
        <v>1330</v>
      </c>
      <c r="F581" t="s">
        <v>604</v>
      </c>
    </row>
    <row r="582" spans="1:6" ht="12.75">
      <c r="A582" t="s">
        <v>1331</v>
      </c>
      <c r="F582" t="s">
        <v>604</v>
      </c>
    </row>
    <row r="583" spans="1:6" ht="12.75">
      <c r="A583" t="s">
        <v>1330</v>
      </c>
      <c r="F583" t="s">
        <v>604</v>
      </c>
    </row>
    <row r="584" spans="1:6" ht="12.75">
      <c r="A584" t="s">
        <v>1332</v>
      </c>
      <c r="F584" t="s">
        <v>604</v>
      </c>
    </row>
    <row r="585" spans="1:6" ht="12.75">
      <c r="A585" t="s">
        <v>1333</v>
      </c>
      <c r="F585" t="s">
        <v>604</v>
      </c>
    </row>
    <row r="586" spans="1:6" ht="12.75">
      <c r="A586" t="s">
        <v>1334</v>
      </c>
      <c r="F586" t="s">
        <v>604</v>
      </c>
    </row>
    <row r="587" spans="1:6" ht="12.75">
      <c r="A587" t="s">
        <v>1335</v>
      </c>
      <c r="F587" t="s">
        <v>604</v>
      </c>
    </row>
    <row r="588" spans="1:6" ht="12.75">
      <c r="A588" t="s">
        <v>1336</v>
      </c>
      <c r="F588" t="s">
        <v>604</v>
      </c>
    </row>
    <row r="589" spans="1:6" ht="12.75">
      <c r="A589" t="s">
        <v>1337</v>
      </c>
      <c r="F589" t="s">
        <v>604</v>
      </c>
    </row>
    <row r="590" spans="1:6" ht="12.75">
      <c r="A590" t="s">
        <v>1338</v>
      </c>
      <c r="F590" t="s">
        <v>604</v>
      </c>
    </row>
    <row r="591" spans="1:6" ht="12.75">
      <c r="A591" t="s">
        <v>1339</v>
      </c>
      <c r="F591" t="s">
        <v>604</v>
      </c>
    </row>
    <row r="592" spans="1:6" ht="12.75">
      <c r="A592" t="s">
        <v>1340</v>
      </c>
      <c r="F592" t="s">
        <v>604</v>
      </c>
    </row>
    <row r="593" spans="1:6" ht="12.75">
      <c r="A593" t="s">
        <v>1341</v>
      </c>
      <c r="F593" t="s">
        <v>604</v>
      </c>
    </row>
    <row r="594" spans="1:6" ht="12.75">
      <c r="A594" t="s">
        <v>1330</v>
      </c>
      <c r="F594" t="s">
        <v>604</v>
      </c>
    </row>
    <row r="595" spans="1:6" ht="12.75">
      <c r="A595" t="s">
        <v>1342</v>
      </c>
      <c r="F595" t="s">
        <v>604</v>
      </c>
    </row>
    <row r="596" spans="1:6" ht="12.75">
      <c r="A596" t="s">
        <v>1330</v>
      </c>
      <c r="F596" t="s">
        <v>604</v>
      </c>
    </row>
    <row r="597" ht="12.75">
      <c r="F597" t="s">
        <v>604</v>
      </c>
    </row>
    <row r="598" ht="12.75">
      <c r="F598" t="s">
        <v>604</v>
      </c>
    </row>
    <row r="599" spans="1:6" ht="12.75">
      <c r="A599" t="s">
        <v>1077</v>
      </c>
      <c r="F599" t="s">
        <v>604</v>
      </c>
    </row>
    <row r="600" spans="1:6" ht="12.75">
      <c r="A600" t="s">
        <v>1034</v>
      </c>
      <c r="F600" t="s">
        <v>604</v>
      </c>
    </row>
    <row r="601" spans="1:6" ht="12.75">
      <c r="A601" t="s">
        <v>1343</v>
      </c>
      <c r="F601" t="s">
        <v>604</v>
      </c>
    </row>
    <row r="602" spans="1:6" ht="12.75">
      <c r="A602" t="s">
        <v>979</v>
      </c>
      <c r="F602" t="s">
        <v>604</v>
      </c>
    </row>
    <row r="603" spans="1:6" ht="12.75">
      <c r="A603" t="s">
        <v>1344</v>
      </c>
      <c r="F603" t="s">
        <v>604</v>
      </c>
    </row>
    <row r="604" spans="1:6" ht="12.75">
      <c r="A604" t="s">
        <v>981</v>
      </c>
      <c r="F604" t="s">
        <v>604</v>
      </c>
    </row>
    <row r="605" spans="1:6" ht="12.75">
      <c r="A605" t="s">
        <v>1345</v>
      </c>
      <c r="F605" t="s">
        <v>604</v>
      </c>
    </row>
    <row r="606" spans="1:6" ht="12.75">
      <c r="A606" t="s">
        <v>1346</v>
      </c>
      <c r="F606" t="s">
        <v>604</v>
      </c>
    </row>
    <row r="607" spans="1:6" ht="12.75">
      <c r="A607" t="s">
        <v>1347</v>
      </c>
      <c r="F607" t="s">
        <v>604</v>
      </c>
    </row>
    <row r="608" spans="1:6" ht="12.75">
      <c r="A608" t="s">
        <v>1348</v>
      </c>
      <c r="F608" t="s">
        <v>604</v>
      </c>
    </row>
    <row r="609" spans="1:6" ht="12.75">
      <c r="A609" t="s">
        <v>1349</v>
      </c>
      <c r="F609" t="s">
        <v>604</v>
      </c>
    </row>
    <row r="610" spans="1:6" ht="12.75">
      <c r="A610" t="s">
        <v>987</v>
      </c>
      <c r="F610" t="s">
        <v>604</v>
      </c>
    </row>
    <row r="611" spans="1:6" ht="12.75">
      <c r="A611" t="s">
        <v>988</v>
      </c>
      <c r="F611" t="s">
        <v>604</v>
      </c>
    </row>
    <row r="612" spans="1:6" ht="12.75">
      <c r="A612" t="s">
        <v>1350</v>
      </c>
      <c r="F612" t="s">
        <v>604</v>
      </c>
    </row>
    <row r="613" spans="1:6" ht="12.75">
      <c r="A613" t="s">
        <v>1351</v>
      </c>
      <c r="F613" t="s">
        <v>604</v>
      </c>
    </row>
    <row r="614" spans="1:6" ht="12.75">
      <c r="A614" t="s">
        <v>991</v>
      </c>
      <c r="F614" t="s">
        <v>604</v>
      </c>
    </row>
    <row r="615" spans="1:6" ht="12.75">
      <c r="A615" t="s">
        <v>993</v>
      </c>
      <c r="F615" t="s">
        <v>604</v>
      </c>
    </row>
    <row r="616" spans="1:6" ht="12.75">
      <c r="A616" t="s">
        <v>994</v>
      </c>
      <c r="F616" t="s">
        <v>604</v>
      </c>
    </row>
    <row r="617" spans="1:6" ht="12.75">
      <c r="A617" t="s">
        <v>995</v>
      </c>
      <c r="F617" t="s">
        <v>604</v>
      </c>
    </row>
    <row r="618" spans="1:6" ht="12.75">
      <c r="A618" t="s">
        <v>1352</v>
      </c>
      <c r="F618" t="s">
        <v>604</v>
      </c>
    </row>
    <row r="619" spans="1:6" ht="12.75">
      <c r="A619" t="s">
        <v>1167</v>
      </c>
      <c r="F619" t="s">
        <v>604</v>
      </c>
    </row>
    <row r="620" spans="1:6" ht="12.75">
      <c r="A620" t="s">
        <v>1353</v>
      </c>
      <c r="F620" t="s">
        <v>604</v>
      </c>
    </row>
    <row r="621" spans="1:6" ht="12.75">
      <c r="A621" t="s">
        <v>1354</v>
      </c>
      <c r="F621" t="s">
        <v>604</v>
      </c>
    </row>
    <row r="622" spans="1:6" ht="12.75">
      <c r="A622" t="s">
        <v>1004</v>
      </c>
      <c r="F622" t="s">
        <v>604</v>
      </c>
    </row>
    <row r="623" spans="1:6" ht="12.75">
      <c r="A623" t="s">
        <v>1005</v>
      </c>
      <c r="F623" t="s">
        <v>604</v>
      </c>
    </row>
    <row r="624" spans="1:6" ht="12.75">
      <c r="A624" t="s">
        <v>1203</v>
      </c>
      <c r="F624" t="s">
        <v>604</v>
      </c>
    </row>
    <row r="625" spans="1:6" ht="12.75">
      <c r="A625" t="s">
        <v>1170</v>
      </c>
      <c r="F625" t="s">
        <v>604</v>
      </c>
    </row>
    <row r="626" spans="1:6" ht="12.75">
      <c r="A626" t="s">
        <v>1355</v>
      </c>
      <c r="F626" t="s">
        <v>604</v>
      </c>
    </row>
    <row r="627" spans="1:6" ht="12.75">
      <c r="A627" t="s">
        <v>1356</v>
      </c>
      <c r="F627" t="s">
        <v>604</v>
      </c>
    </row>
    <row r="628" spans="1:6" ht="12.75">
      <c r="A628" t="s">
        <v>1010</v>
      </c>
      <c r="F628" t="s">
        <v>604</v>
      </c>
    </row>
    <row r="629" spans="1:6" ht="12.75">
      <c r="A629" t="s">
        <v>1005</v>
      </c>
      <c r="F629" t="s">
        <v>604</v>
      </c>
    </row>
    <row r="630" spans="1:6" ht="12.75">
      <c r="A630" t="s">
        <v>1011</v>
      </c>
      <c r="F630" t="s">
        <v>604</v>
      </c>
    </row>
    <row r="631" spans="1:6" ht="12.75">
      <c r="A631" t="s">
        <v>1357</v>
      </c>
      <c r="F631" t="s">
        <v>604</v>
      </c>
    </row>
    <row r="632" spans="1:6" ht="12.75">
      <c r="A632" t="s">
        <v>1207</v>
      </c>
      <c r="F632" t="s">
        <v>604</v>
      </c>
    </row>
    <row r="633" spans="1:6" ht="12.75">
      <c r="A633" t="s">
        <v>1358</v>
      </c>
      <c r="F633" t="s">
        <v>604</v>
      </c>
    </row>
    <row r="634" spans="1:6" ht="12.75">
      <c r="A634" t="s">
        <v>1359</v>
      </c>
      <c r="F634" t="s">
        <v>604</v>
      </c>
    </row>
    <row r="635" spans="1:6" ht="12.75">
      <c r="A635" t="s">
        <v>1360</v>
      </c>
      <c r="F635" t="s">
        <v>604</v>
      </c>
    </row>
    <row r="636" spans="1:6" ht="12.75">
      <c r="A636" t="s">
        <v>1021</v>
      </c>
      <c r="F636" t="s">
        <v>604</v>
      </c>
    </row>
    <row r="637" spans="1:6" ht="12.75">
      <c r="A637" t="s">
        <v>1005</v>
      </c>
      <c r="F637" t="s">
        <v>604</v>
      </c>
    </row>
    <row r="638" spans="1:6" ht="12.75">
      <c r="A638" t="s">
        <v>1361</v>
      </c>
      <c r="F638" t="s">
        <v>604</v>
      </c>
    </row>
    <row r="639" spans="1:6" ht="12.75">
      <c r="A639" t="s">
        <v>1362</v>
      </c>
      <c r="F639" t="s">
        <v>604</v>
      </c>
    </row>
    <row r="640" spans="1:6" ht="12.75">
      <c r="A640" t="s">
        <v>1363</v>
      </c>
      <c r="F640" t="s">
        <v>604</v>
      </c>
    </row>
    <row r="641" spans="1:6" ht="12.75">
      <c r="A641" t="s">
        <v>298</v>
      </c>
      <c r="F641" t="s">
        <v>604</v>
      </c>
    </row>
    <row r="642" spans="1:6" ht="12.75">
      <c r="A642" t="s">
        <v>1363</v>
      </c>
      <c r="F642" t="s">
        <v>604</v>
      </c>
    </row>
    <row r="643" spans="1:6" ht="12.75">
      <c r="A643" t="s">
        <v>299</v>
      </c>
      <c r="F643" t="s">
        <v>604</v>
      </c>
    </row>
    <row r="644" spans="1:6" ht="12.75">
      <c r="A644" t="s">
        <v>300</v>
      </c>
      <c r="F644" t="s">
        <v>604</v>
      </c>
    </row>
    <row r="645" spans="1:6" ht="12.75">
      <c r="A645" t="s">
        <v>1363</v>
      </c>
      <c r="F645" t="s">
        <v>604</v>
      </c>
    </row>
    <row r="646" spans="1:6" ht="12.75">
      <c r="A646" t="s">
        <v>301</v>
      </c>
      <c r="F646" t="s">
        <v>604</v>
      </c>
    </row>
    <row r="647" spans="1:6" ht="12.75">
      <c r="A647" t="s">
        <v>1363</v>
      </c>
      <c r="F647" t="s">
        <v>604</v>
      </c>
    </row>
    <row r="648" ht="12.75">
      <c r="F648" t="s">
        <v>604</v>
      </c>
    </row>
    <row r="649" ht="12.75">
      <c r="F649" t="s">
        <v>604</v>
      </c>
    </row>
    <row r="650" ht="12.75">
      <c r="F650" t="s">
        <v>604</v>
      </c>
    </row>
    <row r="651" spans="1:6" ht="12.75">
      <c r="A651" t="s">
        <v>302</v>
      </c>
      <c r="F651" t="s">
        <v>604</v>
      </c>
    </row>
    <row r="652" spans="1:6" ht="12.75">
      <c r="A652" t="s">
        <v>1077</v>
      </c>
      <c r="F652" t="s">
        <v>604</v>
      </c>
    </row>
    <row r="653" spans="1:6" ht="12.75">
      <c r="A653" t="s">
        <v>1034</v>
      </c>
      <c r="F653" t="s">
        <v>604</v>
      </c>
    </row>
    <row r="654" spans="1:6" ht="12.75">
      <c r="A654" t="s">
        <v>303</v>
      </c>
      <c r="F654" t="s">
        <v>604</v>
      </c>
    </row>
    <row r="655" spans="1:6" ht="12.75">
      <c r="A655" t="s">
        <v>979</v>
      </c>
      <c r="F655" t="s">
        <v>604</v>
      </c>
    </row>
    <row r="656" spans="1:6" ht="12.75">
      <c r="A656" t="s">
        <v>304</v>
      </c>
      <c r="F656" t="s">
        <v>604</v>
      </c>
    </row>
    <row r="657" spans="1:6" ht="12.75">
      <c r="A657" t="s">
        <v>981</v>
      </c>
      <c r="F657" t="s">
        <v>604</v>
      </c>
    </row>
    <row r="658" spans="1:6" ht="12.75">
      <c r="A658" t="s">
        <v>305</v>
      </c>
      <c r="F658" t="s">
        <v>604</v>
      </c>
    </row>
    <row r="659" spans="1:6" ht="12.75">
      <c r="A659" t="s">
        <v>306</v>
      </c>
      <c r="F659" t="s">
        <v>604</v>
      </c>
    </row>
    <row r="660" spans="1:6" ht="12.75">
      <c r="A660" t="s">
        <v>307</v>
      </c>
      <c r="F660" t="s">
        <v>604</v>
      </c>
    </row>
    <row r="661" spans="1:6" ht="12.75">
      <c r="A661" t="s">
        <v>308</v>
      </c>
      <c r="F661" t="s">
        <v>604</v>
      </c>
    </row>
    <row r="662" spans="1:6" ht="12.75">
      <c r="A662" t="s">
        <v>309</v>
      </c>
      <c r="F662" t="s">
        <v>604</v>
      </c>
    </row>
    <row r="663" spans="1:6" ht="12.75">
      <c r="A663" t="s">
        <v>987</v>
      </c>
      <c r="F663" t="s">
        <v>604</v>
      </c>
    </row>
    <row r="664" spans="1:6" ht="12.75">
      <c r="A664" t="s">
        <v>988</v>
      </c>
      <c r="F664" t="s">
        <v>604</v>
      </c>
    </row>
    <row r="665" spans="1:6" ht="12.75">
      <c r="A665" t="s">
        <v>310</v>
      </c>
      <c r="F665" t="s">
        <v>604</v>
      </c>
    </row>
    <row r="666" spans="1:6" ht="12.75">
      <c r="A666" t="s">
        <v>311</v>
      </c>
      <c r="F666" t="s">
        <v>604</v>
      </c>
    </row>
    <row r="667" spans="1:6" ht="12.75">
      <c r="A667" t="s">
        <v>991</v>
      </c>
      <c r="F667" t="s">
        <v>604</v>
      </c>
    </row>
    <row r="668" spans="1:6" ht="12.75">
      <c r="A668" t="s">
        <v>993</v>
      </c>
      <c r="F668" t="s">
        <v>604</v>
      </c>
    </row>
    <row r="669" spans="1:6" ht="12.75">
      <c r="A669" t="s">
        <v>994</v>
      </c>
      <c r="F669" t="s">
        <v>604</v>
      </c>
    </row>
    <row r="670" spans="1:6" ht="12.75">
      <c r="A670" t="s">
        <v>995</v>
      </c>
      <c r="F670" t="s">
        <v>604</v>
      </c>
    </row>
    <row r="671" spans="1:6" ht="12.75">
      <c r="A671" t="s">
        <v>312</v>
      </c>
      <c r="F671" t="s">
        <v>604</v>
      </c>
    </row>
    <row r="672" spans="1:6" ht="12.75">
      <c r="A672" t="s">
        <v>997</v>
      </c>
      <c r="F672" t="s">
        <v>604</v>
      </c>
    </row>
    <row r="673" spans="1:6" ht="12.75">
      <c r="A673" t="s">
        <v>313</v>
      </c>
      <c r="F673" t="s">
        <v>604</v>
      </c>
    </row>
    <row r="674" spans="1:6" ht="12.75">
      <c r="A674" t="s">
        <v>314</v>
      </c>
      <c r="F674" t="s">
        <v>604</v>
      </c>
    </row>
    <row r="675" spans="1:6" ht="12.75">
      <c r="A675" t="s">
        <v>315</v>
      </c>
      <c r="F675" t="s">
        <v>604</v>
      </c>
    </row>
    <row r="676" spans="1:6" ht="12.75">
      <c r="A676" t="s">
        <v>316</v>
      </c>
      <c r="F676" t="s">
        <v>604</v>
      </c>
    </row>
    <row r="677" spans="1:6" ht="12.75">
      <c r="A677" t="s">
        <v>317</v>
      </c>
      <c r="F677" t="s">
        <v>604</v>
      </c>
    </row>
    <row r="678" spans="1:6" ht="12.75">
      <c r="A678" t="s">
        <v>318</v>
      </c>
      <c r="F678" t="s">
        <v>604</v>
      </c>
    </row>
    <row r="679" spans="1:6" ht="12.75">
      <c r="A679" t="s">
        <v>1004</v>
      </c>
      <c r="F679" t="s">
        <v>604</v>
      </c>
    </row>
    <row r="680" spans="1:6" ht="12.75">
      <c r="A680" t="s">
        <v>1005</v>
      </c>
      <c r="F680" t="s">
        <v>604</v>
      </c>
    </row>
    <row r="681" spans="1:6" ht="12.75">
      <c r="A681" t="s">
        <v>319</v>
      </c>
      <c r="F681" t="s">
        <v>604</v>
      </c>
    </row>
    <row r="682" spans="1:6" ht="12.75">
      <c r="A682" t="s">
        <v>1007</v>
      </c>
      <c r="F682" t="s">
        <v>604</v>
      </c>
    </row>
    <row r="683" spans="1:6" ht="12.75">
      <c r="A683" t="s">
        <v>320</v>
      </c>
      <c r="F683" t="s">
        <v>604</v>
      </c>
    </row>
    <row r="684" spans="1:6" ht="12.75">
      <c r="A684" t="s">
        <v>321</v>
      </c>
      <c r="F684" t="s">
        <v>604</v>
      </c>
    </row>
    <row r="685" spans="1:6" ht="12.75">
      <c r="A685" t="s">
        <v>1010</v>
      </c>
      <c r="F685" t="s">
        <v>604</v>
      </c>
    </row>
    <row r="686" spans="1:6" ht="12.75">
      <c r="A686" t="s">
        <v>1005</v>
      </c>
      <c r="F686" t="s">
        <v>604</v>
      </c>
    </row>
    <row r="687" spans="1:6" ht="12.75">
      <c r="A687" t="s">
        <v>1011</v>
      </c>
      <c r="F687" t="s">
        <v>604</v>
      </c>
    </row>
    <row r="688" spans="1:6" ht="12.75">
      <c r="A688" t="s">
        <v>322</v>
      </c>
      <c r="F688" t="s">
        <v>604</v>
      </c>
    </row>
    <row r="689" spans="1:6" ht="12.75">
      <c r="A689" t="s">
        <v>323</v>
      </c>
      <c r="F689" t="s">
        <v>604</v>
      </c>
    </row>
    <row r="690" spans="1:6" ht="12.75">
      <c r="A690" t="s">
        <v>324</v>
      </c>
      <c r="F690" t="s">
        <v>604</v>
      </c>
    </row>
    <row r="691" spans="1:6" ht="12.75">
      <c r="A691" t="s">
        <v>325</v>
      </c>
      <c r="F691" t="s">
        <v>604</v>
      </c>
    </row>
    <row r="692" spans="1:6" ht="12.75">
      <c r="A692" t="s">
        <v>326</v>
      </c>
      <c r="F692" t="s">
        <v>604</v>
      </c>
    </row>
    <row r="693" spans="1:6" ht="12.75">
      <c r="A693" t="s">
        <v>327</v>
      </c>
      <c r="F693" t="s">
        <v>604</v>
      </c>
    </row>
    <row r="694" spans="1:6" ht="12.75">
      <c r="A694" t="s">
        <v>328</v>
      </c>
      <c r="F694" t="s">
        <v>604</v>
      </c>
    </row>
    <row r="695" spans="1:6" ht="12.75">
      <c r="A695" t="s">
        <v>329</v>
      </c>
      <c r="F695" t="s">
        <v>604</v>
      </c>
    </row>
    <row r="696" spans="1:6" ht="12.75">
      <c r="A696" t="s">
        <v>330</v>
      </c>
      <c r="F696" t="s">
        <v>604</v>
      </c>
    </row>
    <row r="697" spans="1:6" ht="12.75">
      <c r="A697" t="s">
        <v>1021</v>
      </c>
      <c r="F697" t="s">
        <v>604</v>
      </c>
    </row>
    <row r="698" spans="1:6" ht="12.75">
      <c r="A698" t="s">
        <v>1005</v>
      </c>
      <c r="F698" t="s">
        <v>604</v>
      </c>
    </row>
    <row r="699" spans="1:6" ht="12.75">
      <c r="A699" t="s">
        <v>331</v>
      </c>
      <c r="F699" t="s">
        <v>604</v>
      </c>
    </row>
    <row r="700" spans="1:6" ht="12.75">
      <c r="A700" t="s">
        <v>332</v>
      </c>
      <c r="F700" t="s">
        <v>604</v>
      </c>
    </row>
    <row r="701" spans="1:6" ht="12.75">
      <c r="A701" t="s">
        <v>333</v>
      </c>
      <c r="F701" t="s">
        <v>604</v>
      </c>
    </row>
    <row r="702" spans="1:6" ht="12.75">
      <c r="A702" t="s">
        <v>334</v>
      </c>
      <c r="F702" t="s">
        <v>604</v>
      </c>
    </row>
    <row r="703" spans="1:6" ht="12.75">
      <c r="A703" t="s">
        <v>335</v>
      </c>
      <c r="F703" t="s">
        <v>604</v>
      </c>
    </row>
    <row r="704" spans="1:6" ht="12.75">
      <c r="A704" t="s">
        <v>334</v>
      </c>
      <c r="F704" t="s">
        <v>604</v>
      </c>
    </row>
    <row r="705" spans="1:6" ht="12.75">
      <c r="A705" t="s">
        <v>336</v>
      </c>
      <c r="F705" t="s">
        <v>604</v>
      </c>
    </row>
    <row r="706" spans="1:6" ht="12.75">
      <c r="A706" t="s">
        <v>337</v>
      </c>
      <c r="F706" t="s">
        <v>604</v>
      </c>
    </row>
    <row r="707" spans="1:6" ht="12.75">
      <c r="A707" t="s">
        <v>338</v>
      </c>
      <c r="F707" t="s">
        <v>604</v>
      </c>
    </row>
    <row r="708" spans="1:6" ht="12.75">
      <c r="A708" t="s">
        <v>339</v>
      </c>
      <c r="F708" t="s">
        <v>604</v>
      </c>
    </row>
    <row r="709" spans="1:6" ht="12.75">
      <c r="A709" t="s">
        <v>340</v>
      </c>
      <c r="F709" t="s">
        <v>604</v>
      </c>
    </row>
    <row r="710" spans="1:6" ht="12.75">
      <c r="A710" t="s">
        <v>341</v>
      </c>
      <c r="F710" t="s">
        <v>604</v>
      </c>
    </row>
    <row r="711" spans="1:6" ht="12.75">
      <c r="A711" t="s">
        <v>334</v>
      </c>
      <c r="F711" t="s">
        <v>604</v>
      </c>
    </row>
    <row r="712" spans="1:6" ht="12.75">
      <c r="A712" t="s">
        <v>342</v>
      </c>
      <c r="F712" t="s">
        <v>604</v>
      </c>
    </row>
    <row r="713" spans="1:6" ht="12.75">
      <c r="A713" t="s">
        <v>334</v>
      </c>
      <c r="F713" t="s">
        <v>604</v>
      </c>
    </row>
    <row r="714" ht="12.75">
      <c r="F714" t="s">
        <v>604</v>
      </c>
    </row>
    <row r="715" ht="12.75">
      <c r="F715" t="s">
        <v>604</v>
      </c>
    </row>
    <row r="716" spans="1:6" ht="12.75">
      <c r="A716" t="s">
        <v>1034</v>
      </c>
      <c r="F716" t="s">
        <v>604</v>
      </c>
    </row>
    <row r="717" spans="1:6" ht="12.75">
      <c r="A717" t="s">
        <v>343</v>
      </c>
      <c r="F717" t="s">
        <v>604</v>
      </c>
    </row>
    <row r="718" spans="1:6" ht="12.75">
      <c r="A718" t="s">
        <v>979</v>
      </c>
      <c r="F718" t="s">
        <v>604</v>
      </c>
    </row>
    <row r="719" spans="1:6" ht="12.75">
      <c r="A719" t="s">
        <v>344</v>
      </c>
      <c r="F719" t="s">
        <v>604</v>
      </c>
    </row>
    <row r="720" spans="1:6" ht="12.75">
      <c r="A720" t="s">
        <v>345</v>
      </c>
      <c r="F720" t="s">
        <v>604</v>
      </c>
    </row>
    <row r="721" spans="1:6" ht="12.75">
      <c r="A721" t="s">
        <v>346</v>
      </c>
      <c r="F721" t="s">
        <v>604</v>
      </c>
    </row>
    <row r="722" spans="1:6" ht="12.75">
      <c r="A722" t="s">
        <v>347</v>
      </c>
      <c r="F722" t="s">
        <v>604</v>
      </c>
    </row>
    <row r="723" spans="1:6" ht="12.75">
      <c r="A723" t="s">
        <v>348</v>
      </c>
      <c r="F723" t="s">
        <v>604</v>
      </c>
    </row>
    <row r="724" spans="1:6" ht="12.75">
      <c r="A724" t="s">
        <v>349</v>
      </c>
      <c r="F724" t="s">
        <v>604</v>
      </c>
    </row>
    <row r="725" spans="1:6" ht="12.75">
      <c r="A725" t="s">
        <v>987</v>
      </c>
      <c r="F725" t="s">
        <v>604</v>
      </c>
    </row>
    <row r="726" spans="1:6" ht="12.75">
      <c r="A726" t="s">
        <v>988</v>
      </c>
      <c r="F726" t="s">
        <v>604</v>
      </c>
    </row>
    <row r="727" spans="1:6" ht="12.75">
      <c r="A727" t="s">
        <v>350</v>
      </c>
      <c r="F727" t="s">
        <v>604</v>
      </c>
    </row>
    <row r="728" spans="1:6" ht="12.75">
      <c r="A728" t="s">
        <v>351</v>
      </c>
      <c r="F728" t="s">
        <v>604</v>
      </c>
    </row>
    <row r="729" spans="1:6" ht="12.75">
      <c r="A729" t="s">
        <v>991</v>
      </c>
      <c r="F729" t="s">
        <v>604</v>
      </c>
    </row>
    <row r="730" spans="1:6" ht="12.75">
      <c r="A730" t="s">
        <v>993</v>
      </c>
      <c r="F730" t="s">
        <v>604</v>
      </c>
    </row>
    <row r="731" spans="1:6" ht="12.75">
      <c r="A731" t="s">
        <v>994</v>
      </c>
      <c r="F731" t="s">
        <v>604</v>
      </c>
    </row>
    <row r="732" spans="1:6" ht="12.75">
      <c r="A732" t="s">
        <v>995</v>
      </c>
      <c r="F732" t="s">
        <v>604</v>
      </c>
    </row>
    <row r="733" spans="1:5" ht="12.75">
      <c r="A733" t="s">
        <v>352</v>
      </c>
      <c r="B733" t="s">
        <v>352</v>
      </c>
      <c r="E733" t="s">
        <v>604</v>
      </c>
    </row>
    <row r="734" spans="1:5" ht="12.75">
      <c r="A734" t="s">
        <v>1046</v>
      </c>
      <c r="B734" t="s">
        <v>95</v>
      </c>
      <c r="E734" t="s">
        <v>604</v>
      </c>
    </row>
    <row r="735" spans="1:5" ht="12.75">
      <c r="A735" t="s">
        <v>353</v>
      </c>
      <c r="B735" t="s">
        <v>194</v>
      </c>
      <c r="E735" t="s">
        <v>604</v>
      </c>
    </row>
    <row r="736" spans="1:5" ht="12.75">
      <c r="A736" t="s">
        <v>354</v>
      </c>
      <c r="B736" t="s">
        <v>195</v>
      </c>
      <c r="E736" t="s">
        <v>604</v>
      </c>
    </row>
    <row r="737" spans="1:5" ht="12.75">
      <c r="A737" t="s">
        <v>355</v>
      </c>
      <c r="B737" t="s">
        <v>196</v>
      </c>
      <c r="E737" t="s">
        <v>604</v>
      </c>
    </row>
    <row r="738" spans="1:5" ht="12.75">
      <c r="A738" t="s">
        <v>356</v>
      </c>
      <c r="B738" t="s">
        <v>197</v>
      </c>
      <c r="E738" t="s">
        <v>604</v>
      </c>
    </row>
    <row r="739" spans="1:5" ht="12.75">
      <c r="A739" t="s">
        <v>357</v>
      </c>
      <c r="B739" t="s">
        <v>198</v>
      </c>
      <c r="E739" t="s">
        <v>604</v>
      </c>
    </row>
    <row r="740" spans="1:5" ht="12.75">
      <c r="A740" t="s">
        <v>358</v>
      </c>
      <c r="B740" t="s">
        <v>199</v>
      </c>
      <c r="E740" t="s">
        <v>604</v>
      </c>
    </row>
    <row r="741" spans="1:5" ht="12.75">
      <c r="A741" t="s">
        <v>359</v>
      </c>
      <c r="B741" t="s">
        <v>200</v>
      </c>
      <c r="E741" t="s">
        <v>604</v>
      </c>
    </row>
    <row r="742" ht="12.75">
      <c r="A742" t="s">
        <v>1004</v>
      </c>
    </row>
    <row r="743" ht="12.75">
      <c r="A743" t="s">
        <v>1005</v>
      </c>
    </row>
    <row r="744" spans="1:5" ht="12.75">
      <c r="A744" t="s">
        <v>319</v>
      </c>
      <c r="B744" t="s">
        <v>201</v>
      </c>
      <c r="E744" t="s">
        <v>604</v>
      </c>
    </row>
    <row r="745" spans="1:5" ht="12.75">
      <c r="A745" t="s">
        <v>1007</v>
      </c>
      <c r="B745" t="s">
        <v>540</v>
      </c>
      <c r="E745" t="s">
        <v>604</v>
      </c>
    </row>
    <row r="746" spans="1:5" ht="12.75">
      <c r="A746" t="s">
        <v>360</v>
      </c>
      <c r="B746" t="s">
        <v>202</v>
      </c>
      <c r="E746" t="s">
        <v>604</v>
      </c>
    </row>
    <row r="747" spans="1:5" ht="12.75">
      <c r="A747" t="s">
        <v>361</v>
      </c>
      <c r="B747" t="s">
        <v>203</v>
      </c>
      <c r="E747" t="s">
        <v>604</v>
      </c>
    </row>
    <row r="748" ht="12.75">
      <c r="A748" t="s">
        <v>1010</v>
      </c>
    </row>
    <row r="749" ht="12.75">
      <c r="A749" t="s">
        <v>1005</v>
      </c>
    </row>
    <row r="750" spans="1:5" ht="12.75">
      <c r="A750" t="s">
        <v>1011</v>
      </c>
      <c r="B750" t="s">
        <v>204</v>
      </c>
      <c r="E750" t="s">
        <v>604</v>
      </c>
    </row>
    <row r="751" spans="1:5" ht="12.75">
      <c r="A751" t="s">
        <v>362</v>
      </c>
      <c r="B751" t="s">
        <v>205</v>
      </c>
      <c r="E751" t="s">
        <v>604</v>
      </c>
    </row>
    <row r="752" spans="1:5" ht="12.75">
      <c r="A752" t="s">
        <v>363</v>
      </c>
      <c r="B752" t="s">
        <v>179</v>
      </c>
      <c r="E752" t="s">
        <v>604</v>
      </c>
    </row>
    <row r="753" spans="1:5" ht="12.75">
      <c r="A753" t="s">
        <v>364</v>
      </c>
      <c r="B753" t="s">
        <v>206</v>
      </c>
      <c r="E753" t="s">
        <v>604</v>
      </c>
    </row>
    <row r="754" spans="1:5" ht="12.75">
      <c r="A754" t="s">
        <v>365</v>
      </c>
      <c r="B754" t="s">
        <v>207</v>
      </c>
      <c r="E754" t="s">
        <v>604</v>
      </c>
    </row>
    <row r="755" spans="1:5" ht="12.75">
      <c r="A755" t="s">
        <v>366</v>
      </c>
      <c r="B755" t="s">
        <v>208</v>
      </c>
      <c r="E755" t="s">
        <v>604</v>
      </c>
    </row>
    <row r="756" spans="1:5" ht="12.75">
      <c r="A756" t="s">
        <v>367</v>
      </c>
      <c r="B756" t="s">
        <v>209</v>
      </c>
      <c r="E756" t="s">
        <v>604</v>
      </c>
    </row>
    <row r="757" spans="1:5" ht="12.75">
      <c r="A757" t="s">
        <v>368</v>
      </c>
      <c r="B757" t="s">
        <v>210</v>
      </c>
      <c r="E757" t="s">
        <v>604</v>
      </c>
    </row>
    <row r="758" ht="12.75">
      <c r="A758" t="s">
        <v>369</v>
      </c>
    </row>
    <row r="759" ht="12.75">
      <c r="A759" t="s">
        <v>370</v>
      </c>
    </row>
    <row r="760" ht="12.75">
      <c r="A760" t="s">
        <v>371</v>
      </c>
    </row>
    <row r="761" ht="12.75">
      <c r="A761" t="s">
        <v>1021</v>
      </c>
    </row>
    <row r="762" ht="12.75">
      <c r="A762" t="s">
        <v>1005</v>
      </c>
    </row>
    <row r="763" ht="12.75">
      <c r="A763" t="s">
        <v>372</v>
      </c>
    </row>
    <row r="764" spans="1:5" ht="12.75">
      <c r="A764" t="s">
        <v>373</v>
      </c>
      <c r="B764" t="s">
        <v>211</v>
      </c>
      <c r="E764" t="s">
        <v>604</v>
      </c>
    </row>
    <row r="765" spans="1:5" ht="12.75">
      <c r="A765" t="s">
        <v>333</v>
      </c>
      <c r="B765" t="s">
        <v>1095</v>
      </c>
      <c r="E765" t="s">
        <v>604</v>
      </c>
    </row>
    <row r="766" spans="1:5" ht="12.75">
      <c r="A766" t="s">
        <v>374</v>
      </c>
      <c r="B766" t="s">
        <v>212</v>
      </c>
      <c r="E766" t="s">
        <v>604</v>
      </c>
    </row>
    <row r="767" spans="1:5" ht="12.75">
      <c r="A767" t="s">
        <v>375</v>
      </c>
      <c r="B767" t="s">
        <v>213</v>
      </c>
      <c r="E767" t="s">
        <v>604</v>
      </c>
    </row>
    <row r="768" spans="1:5" ht="12.75">
      <c r="A768" t="s">
        <v>374</v>
      </c>
      <c r="B768" t="s">
        <v>212</v>
      </c>
      <c r="E768" t="s">
        <v>604</v>
      </c>
    </row>
    <row r="769" spans="1:5" ht="12.75">
      <c r="A769" t="s">
        <v>376</v>
      </c>
      <c r="B769" t="s">
        <v>214</v>
      </c>
      <c r="E769" t="s">
        <v>604</v>
      </c>
    </row>
    <row r="770" spans="1:5" ht="12.75">
      <c r="A770" t="s">
        <v>377</v>
      </c>
      <c r="B770" t="s">
        <v>215</v>
      </c>
      <c r="E770" t="s">
        <v>604</v>
      </c>
    </row>
    <row r="771" spans="1:5" ht="12.75">
      <c r="A771" t="s">
        <v>378</v>
      </c>
      <c r="B771" t="s">
        <v>216</v>
      </c>
      <c r="E771" t="s">
        <v>604</v>
      </c>
    </row>
    <row r="772" spans="1:5" ht="12.75">
      <c r="A772" t="s">
        <v>379</v>
      </c>
      <c r="B772" t="s">
        <v>217</v>
      </c>
      <c r="E772" t="s">
        <v>604</v>
      </c>
    </row>
    <row r="773" spans="1:5" ht="12.75">
      <c r="A773" t="s">
        <v>380</v>
      </c>
      <c r="B773" t="s">
        <v>218</v>
      </c>
      <c r="E773" t="s">
        <v>604</v>
      </c>
    </row>
    <row r="774" spans="1:5" ht="12.75">
      <c r="A774" t="s">
        <v>381</v>
      </c>
      <c r="B774" t="s">
        <v>219</v>
      </c>
      <c r="E774" t="s">
        <v>604</v>
      </c>
    </row>
    <row r="775" spans="1:5" ht="12.75">
      <c r="A775" t="s">
        <v>382</v>
      </c>
      <c r="B775" t="s">
        <v>220</v>
      </c>
      <c r="E775" t="s">
        <v>604</v>
      </c>
    </row>
    <row r="776" spans="1:5" ht="12.75">
      <c r="A776" t="s">
        <v>374</v>
      </c>
      <c r="B776" t="s">
        <v>212</v>
      </c>
      <c r="E776" t="s">
        <v>604</v>
      </c>
    </row>
    <row r="777" spans="1:5" ht="12.75">
      <c r="A777" t="s">
        <v>383</v>
      </c>
      <c r="B777" t="s">
        <v>221</v>
      </c>
      <c r="E777" t="s">
        <v>604</v>
      </c>
    </row>
    <row r="778" spans="1:5" ht="12.75">
      <c r="A778" t="s">
        <v>374</v>
      </c>
      <c r="B778" t="s">
        <v>212</v>
      </c>
      <c r="E778" t="s">
        <v>604</v>
      </c>
    </row>
    <row r="779" ht="12.75">
      <c r="E779" t="s">
        <v>604</v>
      </c>
    </row>
    <row r="780" ht="12.75">
      <c r="E780" t="s">
        <v>604</v>
      </c>
    </row>
    <row r="781" spans="1:5" ht="12.75">
      <c r="A781" t="s">
        <v>1077</v>
      </c>
      <c r="E781" t="s">
        <v>604</v>
      </c>
    </row>
    <row r="782" spans="1:5" ht="12.75">
      <c r="A782" t="s">
        <v>1034</v>
      </c>
      <c r="E782" t="s">
        <v>604</v>
      </c>
    </row>
    <row r="783" spans="1:6" ht="12.75">
      <c r="A783" t="s">
        <v>384</v>
      </c>
      <c r="F783" t="s">
        <v>604</v>
      </c>
    </row>
    <row r="784" spans="1:6" ht="12.75">
      <c r="A784" t="s">
        <v>979</v>
      </c>
      <c r="F784" t="s">
        <v>604</v>
      </c>
    </row>
    <row r="785" spans="1:6" ht="12.75">
      <c r="A785" t="s">
        <v>385</v>
      </c>
      <c r="F785" t="s">
        <v>604</v>
      </c>
    </row>
    <row r="786" spans="1:6" ht="12.75">
      <c r="A786" t="s">
        <v>981</v>
      </c>
      <c r="F786" t="s">
        <v>604</v>
      </c>
    </row>
    <row r="787" spans="1:6" ht="12.75">
      <c r="A787" t="s">
        <v>386</v>
      </c>
      <c r="F787" t="s">
        <v>604</v>
      </c>
    </row>
    <row r="788" ht="12.75">
      <c r="A788" t="s">
        <v>387</v>
      </c>
    </row>
    <row r="789" spans="1:6" ht="12.75">
      <c r="A789" t="s">
        <v>388</v>
      </c>
      <c r="F789" t="s">
        <v>604</v>
      </c>
    </row>
    <row r="790" spans="1:6" ht="12.75">
      <c r="A790" t="s">
        <v>389</v>
      </c>
      <c r="F790" t="s">
        <v>604</v>
      </c>
    </row>
    <row r="791" spans="1:6" ht="12.75">
      <c r="A791" t="s">
        <v>390</v>
      </c>
      <c r="F791" t="s">
        <v>604</v>
      </c>
    </row>
    <row r="792" spans="1:6" ht="12.75">
      <c r="A792" t="s">
        <v>987</v>
      </c>
      <c r="F792" t="s">
        <v>604</v>
      </c>
    </row>
    <row r="793" spans="1:6" ht="12.75">
      <c r="A793" t="s">
        <v>988</v>
      </c>
      <c r="F793" t="s">
        <v>604</v>
      </c>
    </row>
    <row r="794" spans="1:6" ht="12.75">
      <c r="A794" t="s">
        <v>391</v>
      </c>
      <c r="F794" t="s">
        <v>604</v>
      </c>
    </row>
    <row r="795" spans="1:6" ht="12.75">
      <c r="A795" t="s">
        <v>392</v>
      </c>
      <c r="F795" t="s">
        <v>604</v>
      </c>
    </row>
    <row r="796" spans="1:6" ht="12.75">
      <c r="A796" t="s">
        <v>991</v>
      </c>
      <c r="F796" t="s">
        <v>604</v>
      </c>
    </row>
    <row r="797" spans="1:6" ht="12.75">
      <c r="A797" t="s">
        <v>993</v>
      </c>
      <c r="F797" t="s">
        <v>604</v>
      </c>
    </row>
    <row r="798" spans="1:6" ht="12.75">
      <c r="A798" t="s">
        <v>994</v>
      </c>
      <c r="F798" t="s">
        <v>604</v>
      </c>
    </row>
    <row r="799" spans="1:3" ht="12.75">
      <c r="A799" t="s">
        <v>995</v>
      </c>
      <c r="C799" t="s">
        <v>604</v>
      </c>
    </row>
    <row r="800" spans="1:3" ht="12.75">
      <c r="A800" t="s">
        <v>393</v>
      </c>
      <c r="C800" t="s">
        <v>604</v>
      </c>
    </row>
    <row r="801" spans="1:3" ht="12.75">
      <c r="A801" t="s">
        <v>1089</v>
      </c>
      <c r="C801" t="s">
        <v>604</v>
      </c>
    </row>
    <row r="802" spans="1:3" ht="12.75">
      <c r="A802" t="s">
        <v>1278</v>
      </c>
      <c r="C802" t="s">
        <v>604</v>
      </c>
    </row>
    <row r="803" spans="1:3" ht="12.75">
      <c r="A803" t="s">
        <v>222</v>
      </c>
      <c r="C803" t="s">
        <v>604</v>
      </c>
    </row>
    <row r="804" spans="1:3" ht="12.75">
      <c r="A804" t="s">
        <v>223</v>
      </c>
      <c r="C804" t="s">
        <v>604</v>
      </c>
    </row>
    <row r="805" spans="1:3" ht="12.75">
      <c r="A805" t="s">
        <v>224</v>
      </c>
      <c r="C805" t="s">
        <v>604</v>
      </c>
    </row>
    <row r="806" spans="1:3" ht="12.75">
      <c r="A806" t="s">
        <v>225</v>
      </c>
      <c r="C806" t="s">
        <v>604</v>
      </c>
    </row>
    <row r="807" spans="1:3" ht="12.75">
      <c r="A807" t="s">
        <v>1281</v>
      </c>
      <c r="C807" t="s">
        <v>604</v>
      </c>
    </row>
    <row r="808" spans="1:3" ht="12.75">
      <c r="A808" t="s">
        <v>226</v>
      </c>
      <c r="C808" t="s">
        <v>604</v>
      </c>
    </row>
    <row r="809" spans="1:3" ht="12.75">
      <c r="A809" t="s">
        <v>1004</v>
      </c>
      <c r="C809" t="s">
        <v>604</v>
      </c>
    </row>
    <row r="810" spans="1:3" ht="12.75">
      <c r="A810" t="s">
        <v>1005</v>
      </c>
      <c r="C810" t="s">
        <v>604</v>
      </c>
    </row>
    <row r="811" spans="1:3" ht="12.75">
      <c r="A811" t="s">
        <v>227</v>
      </c>
      <c r="C811" t="s">
        <v>604</v>
      </c>
    </row>
    <row r="812" spans="1:3" ht="12.75">
      <c r="A812" t="s">
        <v>581</v>
      </c>
      <c r="C812" t="s">
        <v>604</v>
      </c>
    </row>
    <row r="813" spans="1:3" ht="12.75">
      <c r="A813" t="s">
        <v>228</v>
      </c>
      <c r="C813" t="s">
        <v>604</v>
      </c>
    </row>
    <row r="814" spans="1:3" ht="12.75">
      <c r="A814" t="s">
        <v>229</v>
      </c>
      <c r="C814" t="s">
        <v>604</v>
      </c>
    </row>
    <row r="815" spans="1:3" ht="12.75">
      <c r="A815" t="s">
        <v>1010</v>
      </c>
      <c r="C815" t="s">
        <v>604</v>
      </c>
    </row>
    <row r="816" spans="1:3" ht="12.75">
      <c r="A816" t="s">
        <v>1005</v>
      </c>
      <c r="C816" t="s">
        <v>604</v>
      </c>
    </row>
    <row r="817" spans="1:3" ht="12.75">
      <c r="A817" t="s">
        <v>204</v>
      </c>
      <c r="C817" t="s">
        <v>604</v>
      </c>
    </row>
    <row r="818" spans="1:3" ht="12.75">
      <c r="A818" t="s">
        <v>230</v>
      </c>
      <c r="C818" t="s">
        <v>604</v>
      </c>
    </row>
    <row r="819" spans="1:3" ht="12.75">
      <c r="A819" t="s">
        <v>179</v>
      </c>
      <c r="C819" t="s">
        <v>604</v>
      </c>
    </row>
    <row r="820" spans="1:3" ht="12.75">
      <c r="A820" t="s">
        <v>231</v>
      </c>
      <c r="C820" t="s">
        <v>604</v>
      </c>
    </row>
    <row r="821" spans="1:3" ht="12.75">
      <c r="A821" t="s">
        <v>232</v>
      </c>
      <c r="C821" t="s">
        <v>604</v>
      </c>
    </row>
    <row r="822" spans="1:3" ht="12.75">
      <c r="A822" t="s">
        <v>394</v>
      </c>
      <c r="C822" t="s">
        <v>604</v>
      </c>
    </row>
    <row r="823" spans="1:3" ht="12.75">
      <c r="A823" t="s">
        <v>233</v>
      </c>
      <c r="C823" t="s">
        <v>604</v>
      </c>
    </row>
    <row r="824" spans="1:3" ht="12.75">
      <c r="A824" t="s">
        <v>395</v>
      </c>
      <c r="C824" t="s">
        <v>604</v>
      </c>
    </row>
    <row r="825" spans="1:3" ht="12.75">
      <c r="A825" t="s">
        <v>234</v>
      </c>
      <c r="C825" t="s">
        <v>604</v>
      </c>
    </row>
    <row r="826" spans="1:3" ht="12.75">
      <c r="A826" t="s">
        <v>235</v>
      </c>
      <c r="C826" t="s">
        <v>604</v>
      </c>
    </row>
    <row r="827" spans="1:3" ht="12.75">
      <c r="A827" t="s">
        <v>236</v>
      </c>
      <c r="C827" t="s">
        <v>604</v>
      </c>
    </row>
    <row r="828" spans="1:3" ht="12.75">
      <c r="A828" t="s">
        <v>237</v>
      </c>
      <c r="C828" t="s">
        <v>604</v>
      </c>
    </row>
    <row r="829" spans="1:3" ht="12.75">
      <c r="A829" t="s">
        <v>396</v>
      </c>
      <c r="C829" t="s">
        <v>604</v>
      </c>
    </row>
    <row r="830" spans="1:3" ht="12.75">
      <c r="A830" t="s">
        <v>1021</v>
      </c>
      <c r="C830" t="s">
        <v>604</v>
      </c>
    </row>
    <row r="831" spans="1:3" ht="12.75">
      <c r="A831" t="s">
        <v>238</v>
      </c>
      <c r="C831" t="s">
        <v>604</v>
      </c>
    </row>
    <row r="832" spans="1:3" ht="12.75">
      <c r="A832" t="s">
        <v>397</v>
      </c>
      <c r="C832" t="s">
        <v>604</v>
      </c>
    </row>
    <row r="833" spans="1:3" ht="12.75">
      <c r="A833" t="s">
        <v>398</v>
      </c>
      <c r="C833" t="s">
        <v>604</v>
      </c>
    </row>
    <row r="834" spans="1:3" ht="12.75">
      <c r="A834" t="s">
        <v>397</v>
      </c>
      <c r="C834" t="s">
        <v>604</v>
      </c>
    </row>
    <row r="835" spans="1:3" ht="12.75">
      <c r="A835" t="s">
        <v>399</v>
      </c>
      <c r="C835" t="s">
        <v>604</v>
      </c>
    </row>
    <row r="836" spans="1:3" ht="12.75">
      <c r="A836" t="s">
        <v>400</v>
      </c>
      <c r="C836" t="s">
        <v>604</v>
      </c>
    </row>
    <row r="837" spans="1:3" ht="12.75">
      <c r="A837" t="s">
        <v>401</v>
      </c>
      <c r="C837" t="s">
        <v>604</v>
      </c>
    </row>
    <row r="838" spans="1:3" ht="12.75">
      <c r="A838" t="s">
        <v>239</v>
      </c>
      <c r="C838" t="s">
        <v>604</v>
      </c>
    </row>
    <row r="839" spans="1:3" ht="12.75">
      <c r="A839" t="s">
        <v>240</v>
      </c>
      <c r="C839" t="s">
        <v>604</v>
      </c>
    </row>
    <row r="840" spans="1:3" ht="12.75">
      <c r="A840" t="s">
        <v>402</v>
      </c>
      <c r="C840" t="s">
        <v>604</v>
      </c>
    </row>
    <row r="841" spans="1:3" ht="12.75">
      <c r="A841" t="s">
        <v>403</v>
      </c>
      <c r="C841" t="s">
        <v>604</v>
      </c>
    </row>
    <row r="842" spans="1:3" ht="12.75">
      <c r="A842" t="s">
        <v>397</v>
      </c>
      <c r="C842" t="s">
        <v>604</v>
      </c>
    </row>
    <row r="843" spans="1:3" ht="12.75">
      <c r="A843" t="s">
        <v>241</v>
      </c>
      <c r="C843" t="s">
        <v>604</v>
      </c>
    </row>
    <row r="844" spans="1:3" ht="12.75">
      <c r="A844" t="s">
        <v>397</v>
      </c>
      <c r="C844" t="s">
        <v>604</v>
      </c>
    </row>
    <row r="845" spans="1:6" ht="12.75">
      <c r="A845" t="s">
        <v>1077</v>
      </c>
      <c r="F845" t="s">
        <v>604</v>
      </c>
    </row>
    <row r="846" spans="1:6" ht="12.75">
      <c r="A846" t="s">
        <v>1034</v>
      </c>
      <c r="F846" t="s">
        <v>604</v>
      </c>
    </row>
    <row r="847" spans="1:6" ht="12.75">
      <c r="A847" t="s">
        <v>404</v>
      </c>
      <c r="F847" t="s">
        <v>604</v>
      </c>
    </row>
    <row r="848" spans="1:6" ht="12.75">
      <c r="A848" t="s">
        <v>979</v>
      </c>
      <c r="F848" t="s">
        <v>604</v>
      </c>
    </row>
    <row r="849" spans="1:6" ht="12.75">
      <c r="A849" t="s">
        <v>405</v>
      </c>
      <c r="F849" t="s">
        <v>604</v>
      </c>
    </row>
    <row r="850" spans="1:6" ht="12.75">
      <c r="A850" t="s">
        <v>981</v>
      </c>
      <c r="F850" t="s">
        <v>604</v>
      </c>
    </row>
    <row r="851" spans="1:6" ht="12.75">
      <c r="A851" t="s">
        <v>406</v>
      </c>
      <c r="F851" t="s">
        <v>604</v>
      </c>
    </row>
    <row r="852" spans="1:6" ht="12.75">
      <c r="A852" t="s">
        <v>407</v>
      </c>
      <c r="F852" t="s">
        <v>604</v>
      </c>
    </row>
    <row r="853" spans="1:6" ht="12.75">
      <c r="A853" t="s">
        <v>408</v>
      </c>
      <c r="F853" t="s">
        <v>604</v>
      </c>
    </row>
    <row r="854" spans="1:6" ht="12.75">
      <c r="A854" t="s">
        <v>409</v>
      </c>
      <c r="F854" t="s">
        <v>604</v>
      </c>
    </row>
    <row r="855" spans="1:6" ht="12.75">
      <c r="A855" t="s">
        <v>410</v>
      </c>
      <c r="F855" t="s">
        <v>604</v>
      </c>
    </row>
    <row r="856" spans="1:6" ht="12.75">
      <c r="A856" t="s">
        <v>987</v>
      </c>
      <c r="F856" t="s">
        <v>604</v>
      </c>
    </row>
    <row r="857" spans="1:6" ht="12.75">
      <c r="A857" t="s">
        <v>988</v>
      </c>
      <c r="F857" t="s">
        <v>604</v>
      </c>
    </row>
    <row r="858" spans="1:6" ht="12.75">
      <c r="A858" t="s">
        <v>411</v>
      </c>
      <c r="F858" t="s">
        <v>604</v>
      </c>
    </row>
    <row r="859" spans="1:6" ht="12.75">
      <c r="A859" t="s">
        <v>412</v>
      </c>
      <c r="F859" t="s">
        <v>604</v>
      </c>
    </row>
    <row r="860" spans="1:6" ht="12.75">
      <c r="A860" t="s">
        <v>991</v>
      </c>
      <c r="F860" t="s">
        <v>604</v>
      </c>
    </row>
    <row r="861" spans="1:6" ht="12.75">
      <c r="A861" t="s">
        <v>993</v>
      </c>
      <c r="F861" t="s">
        <v>604</v>
      </c>
    </row>
    <row r="862" spans="1:6" ht="12.75">
      <c r="A862" t="s">
        <v>994</v>
      </c>
      <c r="F862" t="s">
        <v>604</v>
      </c>
    </row>
    <row r="863" spans="1:6" ht="12.75">
      <c r="A863" t="s">
        <v>995</v>
      </c>
      <c r="F863" t="s">
        <v>604</v>
      </c>
    </row>
    <row r="864" spans="1:6" ht="12.75">
      <c r="A864" t="s">
        <v>413</v>
      </c>
      <c r="F864" t="s">
        <v>604</v>
      </c>
    </row>
    <row r="865" spans="1:6" ht="12.75">
      <c r="A865" t="s">
        <v>1114</v>
      </c>
      <c r="F865" t="s">
        <v>604</v>
      </c>
    </row>
    <row r="866" spans="1:6" ht="12.75">
      <c r="A866" t="s">
        <v>414</v>
      </c>
      <c r="F866" t="s">
        <v>604</v>
      </c>
    </row>
    <row r="867" spans="1:6" ht="12.75">
      <c r="A867" t="s">
        <v>415</v>
      </c>
      <c r="F867" t="s">
        <v>604</v>
      </c>
    </row>
    <row r="868" spans="1:6" ht="12.75">
      <c r="A868" t="s">
        <v>416</v>
      </c>
      <c r="F868" t="s">
        <v>604</v>
      </c>
    </row>
    <row r="869" spans="1:6" ht="12.75">
      <c r="A869" t="s">
        <v>417</v>
      </c>
      <c r="F869" t="s">
        <v>604</v>
      </c>
    </row>
    <row r="870" spans="1:6" ht="12.75">
      <c r="A870" t="s">
        <v>418</v>
      </c>
      <c r="F870" t="s">
        <v>604</v>
      </c>
    </row>
    <row r="871" spans="1:6" ht="12.75">
      <c r="A871" t="s">
        <v>419</v>
      </c>
      <c r="F871" t="s">
        <v>604</v>
      </c>
    </row>
    <row r="872" spans="1:6" ht="12.75">
      <c r="A872" t="s">
        <v>420</v>
      </c>
      <c r="F872" t="s">
        <v>604</v>
      </c>
    </row>
    <row r="873" spans="1:6" ht="12.75">
      <c r="A873" t="s">
        <v>421</v>
      </c>
      <c r="F873" t="s">
        <v>604</v>
      </c>
    </row>
    <row r="874" spans="1:6" ht="12.75">
      <c r="A874" t="s">
        <v>422</v>
      </c>
      <c r="F874" t="s">
        <v>604</v>
      </c>
    </row>
    <row r="875" spans="1:6" ht="12.75">
      <c r="A875" t="s">
        <v>423</v>
      </c>
      <c r="F875" t="s">
        <v>604</v>
      </c>
    </row>
    <row r="876" spans="1:6" ht="12.75">
      <c r="A876" t="s">
        <v>1004</v>
      </c>
      <c r="F876" t="s">
        <v>604</v>
      </c>
    </row>
    <row r="877" spans="1:6" ht="12.75">
      <c r="A877" t="s">
        <v>1005</v>
      </c>
      <c r="F877" t="s">
        <v>604</v>
      </c>
    </row>
    <row r="878" spans="1:6" ht="12.75">
      <c r="A878" t="s">
        <v>319</v>
      </c>
      <c r="F878" t="s">
        <v>604</v>
      </c>
    </row>
    <row r="879" spans="1:6" ht="12.75">
      <c r="A879" t="s">
        <v>1125</v>
      </c>
      <c r="F879" t="s">
        <v>604</v>
      </c>
    </row>
    <row r="880" spans="1:6" ht="12.75">
      <c r="A880" t="s">
        <v>424</v>
      </c>
      <c r="F880" t="s">
        <v>604</v>
      </c>
    </row>
    <row r="881" spans="1:6" ht="12.75">
      <c r="A881" t="s">
        <v>425</v>
      </c>
      <c r="F881" t="s">
        <v>604</v>
      </c>
    </row>
    <row r="882" spans="1:6" ht="12.75">
      <c r="A882" t="s">
        <v>1010</v>
      </c>
      <c r="F882" t="s">
        <v>604</v>
      </c>
    </row>
    <row r="883" spans="1:6" ht="12.75">
      <c r="A883" t="s">
        <v>1005</v>
      </c>
      <c r="F883" t="s">
        <v>604</v>
      </c>
    </row>
    <row r="884" spans="1:6" ht="12.75">
      <c r="A884" t="s">
        <v>1011</v>
      </c>
      <c r="F884" t="s">
        <v>604</v>
      </c>
    </row>
    <row r="885" spans="1:6" ht="12.75">
      <c r="A885" t="s">
        <v>426</v>
      </c>
      <c r="F885" t="s">
        <v>604</v>
      </c>
    </row>
    <row r="886" spans="1:6" ht="12.75">
      <c r="A886" t="s">
        <v>427</v>
      </c>
      <c r="F886" t="s">
        <v>604</v>
      </c>
    </row>
    <row r="887" spans="1:6" ht="12.75">
      <c r="A887" t="s">
        <v>428</v>
      </c>
      <c r="F887" t="s">
        <v>604</v>
      </c>
    </row>
    <row r="888" spans="1:6" ht="12.75">
      <c r="A888" t="s">
        <v>429</v>
      </c>
      <c r="F888" t="s">
        <v>604</v>
      </c>
    </row>
    <row r="889" spans="1:6" ht="12.75">
      <c r="A889" t="s">
        <v>430</v>
      </c>
      <c r="F889" t="s">
        <v>604</v>
      </c>
    </row>
    <row r="890" spans="1:6" ht="12.75">
      <c r="A890" t="s">
        <v>431</v>
      </c>
      <c r="F890" t="s">
        <v>604</v>
      </c>
    </row>
    <row r="891" spans="1:6" ht="12.75">
      <c r="A891" t="s">
        <v>432</v>
      </c>
      <c r="F891" t="s">
        <v>604</v>
      </c>
    </row>
    <row r="892" spans="1:6" ht="12.75">
      <c r="A892" t="s">
        <v>433</v>
      </c>
      <c r="F892" t="s">
        <v>604</v>
      </c>
    </row>
    <row r="893" spans="1:6" ht="12.75">
      <c r="A893" t="s">
        <v>434</v>
      </c>
      <c r="F893" t="s">
        <v>604</v>
      </c>
    </row>
    <row r="894" spans="1:6" ht="12.75">
      <c r="A894" t="s">
        <v>435</v>
      </c>
      <c r="F894" t="s">
        <v>604</v>
      </c>
    </row>
    <row r="895" spans="1:6" ht="12.75">
      <c r="A895" t="s">
        <v>436</v>
      </c>
      <c r="F895" t="s">
        <v>604</v>
      </c>
    </row>
    <row r="896" spans="1:6" ht="12.75">
      <c r="A896" t="s">
        <v>437</v>
      </c>
      <c r="F896" t="s">
        <v>604</v>
      </c>
    </row>
    <row r="897" spans="1:6" ht="12.75">
      <c r="A897" t="s">
        <v>438</v>
      </c>
      <c r="F897" t="s">
        <v>604</v>
      </c>
    </row>
    <row r="898" spans="1:6" ht="12.75">
      <c r="A898" t="s">
        <v>1021</v>
      </c>
      <c r="F898" t="s">
        <v>604</v>
      </c>
    </row>
    <row r="899" spans="1:6" ht="12.75">
      <c r="A899" t="s">
        <v>1005</v>
      </c>
      <c r="F899" t="s">
        <v>604</v>
      </c>
    </row>
    <row r="900" spans="1:6" ht="12.75">
      <c r="A900" t="s">
        <v>439</v>
      </c>
      <c r="F900" t="s">
        <v>604</v>
      </c>
    </row>
    <row r="901" spans="1:6" ht="12.75">
      <c r="A901" t="s">
        <v>440</v>
      </c>
      <c r="F901" t="s">
        <v>604</v>
      </c>
    </row>
    <row r="902" spans="1:6" ht="12.75">
      <c r="A902" t="s">
        <v>333</v>
      </c>
      <c r="F902" t="s">
        <v>604</v>
      </c>
    </row>
    <row r="903" spans="1:6" ht="12.75">
      <c r="A903" t="s">
        <v>441</v>
      </c>
      <c r="F903" t="s">
        <v>604</v>
      </c>
    </row>
    <row r="904" spans="1:6" ht="12.75">
      <c r="A904" t="s">
        <v>442</v>
      </c>
      <c r="F904" t="s">
        <v>604</v>
      </c>
    </row>
    <row r="905" spans="1:6" ht="12.75">
      <c r="A905" t="s">
        <v>441</v>
      </c>
      <c r="F905" t="s">
        <v>604</v>
      </c>
    </row>
    <row r="906" spans="1:6" ht="12.75">
      <c r="A906" t="s">
        <v>443</v>
      </c>
      <c r="F906" t="s">
        <v>604</v>
      </c>
    </row>
    <row r="907" spans="1:6" ht="12.75">
      <c r="A907" t="s">
        <v>444</v>
      </c>
      <c r="F907" t="s">
        <v>604</v>
      </c>
    </row>
    <row r="908" spans="1:6" ht="12.75">
      <c r="A908" t="s">
        <v>445</v>
      </c>
      <c r="F908" t="s">
        <v>604</v>
      </c>
    </row>
    <row r="909" spans="1:6" ht="12.75">
      <c r="A909" t="s">
        <v>446</v>
      </c>
      <c r="F909" t="s">
        <v>604</v>
      </c>
    </row>
    <row r="910" spans="1:6" ht="12.75">
      <c r="A910" t="s">
        <v>447</v>
      </c>
      <c r="F910" t="s">
        <v>604</v>
      </c>
    </row>
    <row r="911" spans="1:6" ht="12.75">
      <c r="A911" t="s">
        <v>448</v>
      </c>
      <c r="F911" t="s">
        <v>604</v>
      </c>
    </row>
    <row r="912" spans="1:6" ht="12.75">
      <c r="A912" t="s">
        <v>449</v>
      </c>
      <c r="F912" t="s">
        <v>604</v>
      </c>
    </row>
    <row r="913" spans="1:6" ht="12.75">
      <c r="A913" t="s">
        <v>450</v>
      </c>
      <c r="F913" t="s">
        <v>604</v>
      </c>
    </row>
    <row r="914" spans="1:6" ht="12.75">
      <c r="A914" t="s">
        <v>451</v>
      </c>
      <c r="F914" t="s">
        <v>604</v>
      </c>
    </row>
    <row r="915" spans="1:6" ht="12.75">
      <c r="A915" t="s">
        <v>452</v>
      </c>
      <c r="F915" t="s">
        <v>604</v>
      </c>
    </row>
    <row r="916" spans="1:6" ht="12.75">
      <c r="A916" t="s">
        <v>441</v>
      </c>
      <c r="F916" t="s">
        <v>604</v>
      </c>
    </row>
    <row r="917" spans="1:6" ht="12.75">
      <c r="A917" t="s">
        <v>453</v>
      </c>
      <c r="F917" t="s">
        <v>604</v>
      </c>
    </row>
    <row r="918" spans="1:6" ht="12.75">
      <c r="A918" t="s">
        <v>441</v>
      </c>
      <c r="F918" t="s">
        <v>604</v>
      </c>
    </row>
    <row r="919" ht="12.75">
      <c r="F919" t="s">
        <v>604</v>
      </c>
    </row>
    <row r="920" ht="12.75">
      <c r="F920" t="s">
        <v>604</v>
      </c>
    </row>
    <row r="921" spans="1:6" ht="12.75">
      <c r="A921" t="s">
        <v>1077</v>
      </c>
      <c r="F921" t="s">
        <v>604</v>
      </c>
    </row>
    <row r="922" spans="1:6" ht="12.75">
      <c r="A922" t="s">
        <v>1034</v>
      </c>
      <c r="F922" t="s">
        <v>604</v>
      </c>
    </row>
    <row r="923" spans="1:6" ht="12.75">
      <c r="A923" t="s">
        <v>454</v>
      </c>
      <c r="F923" t="s">
        <v>604</v>
      </c>
    </row>
    <row r="924" spans="1:6" ht="12.75">
      <c r="A924" t="s">
        <v>979</v>
      </c>
      <c r="F924" t="s">
        <v>604</v>
      </c>
    </row>
    <row r="925" spans="1:6" ht="12.75">
      <c r="A925" t="s">
        <v>455</v>
      </c>
      <c r="F925" t="s">
        <v>604</v>
      </c>
    </row>
    <row r="926" spans="1:6" ht="12.75">
      <c r="A926" t="s">
        <v>981</v>
      </c>
      <c r="F926" t="s">
        <v>604</v>
      </c>
    </row>
    <row r="927" spans="1:6" ht="12.75">
      <c r="A927" t="s">
        <v>456</v>
      </c>
      <c r="F927" t="s">
        <v>604</v>
      </c>
    </row>
    <row r="928" spans="1:6" ht="12.75">
      <c r="A928" t="s">
        <v>457</v>
      </c>
      <c r="F928" t="s">
        <v>604</v>
      </c>
    </row>
    <row r="929" spans="1:6" ht="12.75">
      <c r="A929" t="s">
        <v>458</v>
      </c>
      <c r="F929" t="s">
        <v>604</v>
      </c>
    </row>
    <row r="930" spans="1:6" ht="12.75">
      <c r="A930" t="s">
        <v>459</v>
      </c>
      <c r="F930" t="s">
        <v>604</v>
      </c>
    </row>
    <row r="931" spans="1:6" ht="12.75">
      <c r="A931" t="s">
        <v>460</v>
      </c>
      <c r="F931" t="s">
        <v>604</v>
      </c>
    </row>
    <row r="932" spans="1:6" ht="12.75">
      <c r="A932" t="s">
        <v>987</v>
      </c>
      <c r="F932" t="s">
        <v>604</v>
      </c>
    </row>
    <row r="933" spans="1:6" ht="12.75">
      <c r="A933" t="s">
        <v>988</v>
      </c>
      <c r="F933" t="s">
        <v>604</v>
      </c>
    </row>
    <row r="934" spans="1:6" ht="12.75">
      <c r="A934" t="s">
        <v>461</v>
      </c>
      <c r="F934" t="s">
        <v>604</v>
      </c>
    </row>
    <row r="935" spans="1:6" ht="12.75">
      <c r="A935" t="s">
        <v>462</v>
      </c>
      <c r="F935" t="s">
        <v>604</v>
      </c>
    </row>
    <row r="936" spans="1:6" ht="12.75">
      <c r="A936" t="s">
        <v>991</v>
      </c>
      <c r="F936" t="s">
        <v>604</v>
      </c>
    </row>
    <row r="937" spans="1:6" ht="12.75">
      <c r="A937" t="s">
        <v>993</v>
      </c>
      <c r="F937" t="s">
        <v>604</v>
      </c>
    </row>
    <row r="938" spans="1:6" ht="12.75">
      <c r="A938" t="s">
        <v>994</v>
      </c>
      <c r="F938" t="s">
        <v>604</v>
      </c>
    </row>
    <row r="939" spans="1:6" ht="12.75">
      <c r="A939" t="s">
        <v>995</v>
      </c>
      <c r="F939" t="s">
        <v>604</v>
      </c>
    </row>
    <row r="940" spans="1:6" ht="12.75">
      <c r="A940" t="s">
        <v>463</v>
      </c>
      <c r="F940" t="s">
        <v>604</v>
      </c>
    </row>
    <row r="941" spans="1:6" ht="12.75">
      <c r="A941" t="s">
        <v>1167</v>
      </c>
      <c r="F941" t="s">
        <v>604</v>
      </c>
    </row>
    <row r="942" spans="1:6" ht="12.75">
      <c r="A942" t="s">
        <v>464</v>
      </c>
      <c r="F942" t="s">
        <v>604</v>
      </c>
    </row>
    <row r="943" spans="1:6" ht="12.75">
      <c r="A943" t="s">
        <v>465</v>
      </c>
      <c r="F943" t="s">
        <v>604</v>
      </c>
    </row>
    <row r="944" spans="1:6" ht="12.75">
      <c r="A944" t="s">
        <v>1004</v>
      </c>
      <c r="F944" t="s">
        <v>604</v>
      </c>
    </row>
    <row r="945" spans="1:6" ht="12.75">
      <c r="A945" t="s">
        <v>1005</v>
      </c>
      <c r="F945" t="s">
        <v>604</v>
      </c>
    </row>
    <row r="946" spans="1:6" ht="12.75">
      <c r="A946" t="s">
        <v>319</v>
      </c>
      <c r="F946" t="s">
        <v>604</v>
      </c>
    </row>
    <row r="947" spans="1:6" ht="12.75">
      <c r="A947" t="s">
        <v>1170</v>
      </c>
      <c r="F947" t="s">
        <v>604</v>
      </c>
    </row>
    <row r="948" spans="1:6" ht="12.75">
      <c r="A948" t="s">
        <v>466</v>
      </c>
      <c r="F948" t="s">
        <v>604</v>
      </c>
    </row>
    <row r="949" spans="1:6" ht="12.75">
      <c r="A949" t="s">
        <v>467</v>
      </c>
      <c r="F949" t="s">
        <v>604</v>
      </c>
    </row>
    <row r="950" spans="1:6" ht="12.75">
      <c r="A950" t="s">
        <v>1010</v>
      </c>
      <c r="F950" t="s">
        <v>604</v>
      </c>
    </row>
    <row r="951" spans="1:6" ht="12.75">
      <c r="A951" t="s">
        <v>1005</v>
      </c>
      <c r="F951" t="s">
        <v>604</v>
      </c>
    </row>
    <row r="952" spans="1:6" ht="12.75">
      <c r="A952" t="s">
        <v>1011</v>
      </c>
      <c r="F952" t="s">
        <v>604</v>
      </c>
    </row>
    <row r="953" spans="1:6" ht="12.75">
      <c r="A953" t="s">
        <v>468</v>
      </c>
      <c r="F953" t="s">
        <v>604</v>
      </c>
    </row>
    <row r="954" spans="1:6" ht="12.75">
      <c r="A954" t="s">
        <v>1207</v>
      </c>
      <c r="F954" t="s">
        <v>604</v>
      </c>
    </row>
    <row r="955" spans="1:6" ht="12.75">
      <c r="A955" t="s">
        <v>469</v>
      </c>
      <c r="F955" t="s">
        <v>604</v>
      </c>
    </row>
    <row r="956" spans="1:6" ht="12.75">
      <c r="A956" t="s">
        <v>470</v>
      </c>
      <c r="F956" t="s">
        <v>604</v>
      </c>
    </row>
    <row r="957" spans="1:6" ht="12.75">
      <c r="A957" t="s">
        <v>471</v>
      </c>
      <c r="F957" t="s">
        <v>604</v>
      </c>
    </row>
    <row r="958" spans="1:6" ht="12.75">
      <c r="A958" t="s">
        <v>1021</v>
      </c>
      <c r="F958" t="s">
        <v>604</v>
      </c>
    </row>
    <row r="959" spans="1:6" ht="12.75">
      <c r="A959" t="s">
        <v>1005</v>
      </c>
      <c r="F959" t="s">
        <v>604</v>
      </c>
    </row>
    <row r="960" spans="1:6" ht="12.75">
      <c r="A960" t="s">
        <v>472</v>
      </c>
      <c r="F960" t="s">
        <v>604</v>
      </c>
    </row>
    <row r="961" spans="1:6" ht="12.75">
      <c r="A961" t="s">
        <v>473</v>
      </c>
      <c r="F961" t="s">
        <v>604</v>
      </c>
    </row>
    <row r="962" spans="1:6" ht="12.75">
      <c r="A962" t="s">
        <v>333</v>
      </c>
      <c r="F962" t="s">
        <v>604</v>
      </c>
    </row>
    <row r="963" spans="1:6" ht="12.75">
      <c r="A963" t="s">
        <v>1363</v>
      </c>
      <c r="F963" t="s">
        <v>604</v>
      </c>
    </row>
    <row r="964" spans="1:6" ht="12.75">
      <c r="A964" t="s">
        <v>298</v>
      </c>
      <c r="F964" t="s">
        <v>604</v>
      </c>
    </row>
    <row r="965" spans="1:6" ht="12.75">
      <c r="A965" t="s">
        <v>1363</v>
      </c>
      <c r="F965" t="s">
        <v>604</v>
      </c>
    </row>
    <row r="966" spans="1:6" ht="12.75">
      <c r="A966" t="s">
        <v>474</v>
      </c>
      <c r="F966" t="s">
        <v>604</v>
      </c>
    </row>
    <row r="967" spans="1:6" ht="12.75">
      <c r="A967" t="s">
        <v>475</v>
      </c>
      <c r="F967" t="s">
        <v>604</v>
      </c>
    </row>
    <row r="968" spans="1:6" ht="12.75">
      <c r="A968" t="s">
        <v>1363</v>
      </c>
      <c r="F968" t="s">
        <v>604</v>
      </c>
    </row>
    <row r="969" spans="1:6" ht="12.75">
      <c r="A969" t="s">
        <v>476</v>
      </c>
      <c r="F969" t="s">
        <v>604</v>
      </c>
    </row>
    <row r="970" spans="1:6" ht="12.75">
      <c r="A970" t="s">
        <v>1363</v>
      </c>
      <c r="F970" t="s">
        <v>604</v>
      </c>
    </row>
    <row r="971" ht="12.75">
      <c r="F971" t="s">
        <v>604</v>
      </c>
    </row>
    <row r="972" ht="12.75">
      <c r="F972" t="s">
        <v>604</v>
      </c>
    </row>
    <row r="973" ht="12.75">
      <c r="F973" t="s">
        <v>604</v>
      </c>
    </row>
    <row r="974" spans="1:6" ht="12.75">
      <c r="A974" t="s">
        <v>477</v>
      </c>
      <c r="F974" t="s">
        <v>604</v>
      </c>
    </row>
    <row r="975" spans="1:6" ht="12.75">
      <c r="A975" t="s">
        <v>478</v>
      </c>
      <c r="F975" t="s">
        <v>604</v>
      </c>
    </row>
    <row r="976" spans="1:6" ht="12.75">
      <c r="A976" t="s">
        <v>1077</v>
      </c>
      <c r="F976" t="s">
        <v>604</v>
      </c>
    </row>
    <row r="977" spans="1:6" ht="12.75">
      <c r="A977" t="s">
        <v>1034</v>
      </c>
      <c r="F977" t="s">
        <v>604</v>
      </c>
    </row>
    <row r="978" spans="1:6" ht="12.75">
      <c r="A978" t="s">
        <v>479</v>
      </c>
      <c r="F978" t="s">
        <v>604</v>
      </c>
    </row>
    <row r="979" spans="1:6" ht="12.75">
      <c r="A979" t="s">
        <v>480</v>
      </c>
      <c r="F979" t="s">
        <v>604</v>
      </c>
    </row>
    <row r="980" spans="1:6" ht="12.75">
      <c r="A980" t="s">
        <v>481</v>
      </c>
      <c r="F980" t="s">
        <v>604</v>
      </c>
    </row>
    <row r="981" spans="1:6" ht="12.75">
      <c r="A981" t="s">
        <v>981</v>
      </c>
      <c r="F981" t="s">
        <v>604</v>
      </c>
    </row>
    <row r="982" spans="1:6" ht="12.75">
      <c r="A982" t="s">
        <v>482</v>
      </c>
      <c r="F982" t="s">
        <v>604</v>
      </c>
    </row>
    <row r="983" spans="1:6" ht="12.75">
      <c r="A983" t="s">
        <v>483</v>
      </c>
      <c r="F983" t="s">
        <v>604</v>
      </c>
    </row>
    <row r="984" spans="1:6" ht="12.75">
      <c r="A984" t="s">
        <v>484</v>
      </c>
      <c r="F984" t="s">
        <v>604</v>
      </c>
    </row>
    <row r="985" spans="1:6" ht="12.75">
      <c r="A985" t="s">
        <v>485</v>
      </c>
      <c r="F985" t="s">
        <v>604</v>
      </c>
    </row>
    <row r="986" spans="1:6" ht="12.75">
      <c r="A986" t="s">
        <v>486</v>
      </c>
      <c r="F986" t="s">
        <v>604</v>
      </c>
    </row>
    <row r="987" spans="1:6" ht="12.75">
      <c r="A987" t="s">
        <v>987</v>
      </c>
      <c r="F987" t="s">
        <v>604</v>
      </c>
    </row>
    <row r="988" spans="1:6" ht="12.75">
      <c r="A988" t="s">
        <v>988</v>
      </c>
      <c r="F988" t="s">
        <v>604</v>
      </c>
    </row>
    <row r="989" spans="1:6" ht="12.75">
      <c r="A989" t="s">
        <v>487</v>
      </c>
      <c r="F989" t="s">
        <v>604</v>
      </c>
    </row>
    <row r="990" spans="1:6" ht="12.75">
      <c r="A990" t="s">
        <v>488</v>
      </c>
      <c r="F990" t="s">
        <v>604</v>
      </c>
    </row>
    <row r="991" spans="1:6" ht="12.75">
      <c r="A991" t="s">
        <v>991</v>
      </c>
      <c r="F991" t="s">
        <v>604</v>
      </c>
    </row>
    <row r="992" spans="1:6" ht="12.75">
      <c r="A992" t="s">
        <v>993</v>
      </c>
      <c r="F992" t="s">
        <v>604</v>
      </c>
    </row>
    <row r="993" spans="1:6" ht="12.75">
      <c r="A993" t="s">
        <v>994</v>
      </c>
      <c r="F993" t="s">
        <v>604</v>
      </c>
    </row>
    <row r="994" spans="1:6" ht="12.75">
      <c r="A994" t="s">
        <v>995</v>
      </c>
      <c r="F994" t="s">
        <v>604</v>
      </c>
    </row>
    <row r="995" spans="1:6" ht="12.75">
      <c r="A995" t="s">
        <v>489</v>
      </c>
      <c r="F995" t="s">
        <v>604</v>
      </c>
    </row>
    <row r="996" spans="1:6" ht="12.75">
      <c r="A996" t="s">
        <v>997</v>
      </c>
      <c r="F996" t="s">
        <v>604</v>
      </c>
    </row>
    <row r="997" spans="1:6" ht="12.75">
      <c r="A997" t="s">
        <v>490</v>
      </c>
      <c r="F997" t="s">
        <v>604</v>
      </c>
    </row>
    <row r="998" spans="1:6" ht="12.75">
      <c r="A998" t="s">
        <v>491</v>
      </c>
      <c r="F998" t="s">
        <v>604</v>
      </c>
    </row>
    <row r="999" spans="1:6" ht="12.75">
      <c r="A999" t="s">
        <v>492</v>
      </c>
      <c r="F999" t="s">
        <v>604</v>
      </c>
    </row>
    <row r="1000" spans="1:6" ht="12.75">
      <c r="A1000" t="s">
        <v>493</v>
      </c>
      <c r="F1000" t="s">
        <v>604</v>
      </c>
    </row>
    <row r="1001" spans="1:6" ht="12.75">
      <c r="A1001" t="s">
        <v>494</v>
      </c>
      <c r="F1001" t="s">
        <v>604</v>
      </c>
    </row>
    <row r="1002" spans="1:6" ht="12.75">
      <c r="A1002" t="s">
        <v>495</v>
      </c>
      <c r="F1002" t="s">
        <v>604</v>
      </c>
    </row>
    <row r="1003" spans="1:6" ht="12.75">
      <c r="A1003" t="s">
        <v>1004</v>
      </c>
      <c r="F1003" t="s">
        <v>604</v>
      </c>
    </row>
    <row r="1004" spans="1:6" ht="12.75">
      <c r="A1004" t="s">
        <v>1005</v>
      </c>
      <c r="F1004" t="s">
        <v>604</v>
      </c>
    </row>
    <row r="1005" spans="1:6" ht="12.75">
      <c r="A1005" t="s">
        <v>496</v>
      </c>
      <c r="F1005" t="s">
        <v>604</v>
      </c>
    </row>
    <row r="1006" spans="1:6" ht="12.75">
      <c r="A1006" t="s">
        <v>497</v>
      </c>
      <c r="F1006" t="s">
        <v>604</v>
      </c>
    </row>
    <row r="1007" spans="1:6" ht="12.75">
      <c r="A1007" t="s">
        <v>498</v>
      </c>
      <c r="F1007" t="s">
        <v>604</v>
      </c>
    </row>
    <row r="1008" spans="1:6" ht="12.75">
      <c r="A1008" t="s">
        <v>499</v>
      </c>
      <c r="F1008" t="s">
        <v>604</v>
      </c>
    </row>
    <row r="1009" spans="1:6" ht="12.75">
      <c r="A1009" t="s">
        <v>1010</v>
      </c>
      <c r="F1009" t="s">
        <v>604</v>
      </c>
    </row>
    <row r="1010" spans="1:6" ht="12.75">
      <c r="A1010" t="s">
        <v>1005</v>
      </c>
      <c r="F1010" t="s">
        <v>604</v>
      </c>
    </row>
    <row r="1011" spans="1:6" ht="12.75">
      <c r="A1011" t="s">
        <v>500</v>
      </c>
      <c r="F1011" t="s">
        <v>604</v>
      </c>
    </row>
    <row r="1012" spans="1:6" ht="12.75">
      <c r="A1012" t="s">
        <v>501</v>
      </c>
      <c r="F1012" t="s">
        <v>604</v>
      </c>
    </row>
    <row r="1013" spans="1:6" ht="12.75">
      <c r="A1013" t="s">
        <v>502</v>
      </c>
      <c r="F1013" t="s">
        <v>604</v>
      </c>
    </row>
    <row r="1014" spans="1:6" ht="12.75">
      <c r="A1014" t="s">
        <v>503</v>
      </c>
      <c r="F1014" t="s">
        <v>604</v>
      </c>
    </row>
    <row r="1015" spans="1:6" ht="12.75">
      <c r="A1015" t="s">
        <v>504</v>
      </c>
      <c r="F1015" t="s">
        <v>604</v>
      </c>
    </row>
    <row r="1016" spans="1:6" ht="12.75">
      <c r="A1016" t="s">
        <v>505</v>
      </c>
      <c r="F1016" t="s">
        <v>604</v>
      </c>
    </row>
    <row r="1017" spans="1:6" ht="12.75">
      <c r="A1017" t="s">
        <v>506</v>
      </c>
      <c r="F1017" t="s">
        <v>604</v>
      </c>
    </row>
    <row r="1018" spans="1:6" ht="12.75">
      <c r="A1018" t="s">
        <v>507</v>
      </c>
      <c r="F1018" t="s">
        <v>604</v>
      </c>
    </row>
    <row r="1019" spans="1:6" ht="12.75">
      <c r="A1019" t="s">
        <v>508</v>
      </c>
      <c r="F1019" t="s">
        <v>604</v>
      </c>
    </row>
    <row r="1020" spans="1:6" ht="12.75">
      <c r="A1020" t="s">
        <v>509</v>
      </c>
      <c r="F1020" t="s">
        <v>604</v>
      </c>
    </row>
    <row r="1021" spans="1:6" ht="12.75">
      <c r="A1021" t="s">
        <v>1021</v>
      </c>
      <c r="F1021" t="s">
        <v>604</v>
      </c>
    </row>
    <row r="1022" spans="1:6" ht="12.75">
      <c r="A1022" t="s">
        <v>1005</v>
      </c>
      <c r="F1022" t="s">
        <v>604</v>
      </c>
    </row>
    <row r="1023" spans="1:6" ht="12.75">
      <c r="A1023" t="s">
        <v>510</v>
      </c>
      <c r="F1023" t="s">
        <v>604</v>
      </c>
    </row>
    <row r="1024" spans="1:6" ht="12.75">
      <c r="A1024" t="s">
        <v>511</v>
      </c>
      <c r="F1024" t="s">
        <v>604</v>
      </c>
    </row>
    <row r="1025" spans="1:6" ht="12.75">
      <c r="A1025" t="s">
        <v>512</v>
      </c>
      <c r="F1025" t="s">
        <v>604</v>
      </c>
    </row>
    <row r="1026" spans="1:6" ht="12.75">
      <c r="A1026" t="s">
        <v>1095</v>
      </c>
      <c r="F1026" t="s">
        <v>604</v>
      </c>
    </row>
    <row r="1027" spans="1:6" ht="12.75">
      <c r="A1027" t="s">
        <v>513</v>
      </c>
      <c r="F1027" t="s">
        <v>604</v>
      </c>
    </row>
    <row r="1028" spans="1:6" ht="12.75">
      <c r="A1028" t="s">
        <v>514</v>
      </c>
      <c r="F1028" t="s">
        <v>604</v>
      </c>
    </row>
    <row r="1029" spans="1:6" ht="12.75">
      <c r="A1029" t="s">
        <v>513</v>
      </c>
      <c r="F1029" t="s">
        <v>604</v>
      </c>
    </row>
    <row r="1030" spans="1:6" ht="12.75">
      <c r="A1030" t="s">
        <v>515</v>
      </c>
      <c r="F1030" t="s">
        <v>604</v>
      </c>
    </row>
    <row r="1031" spans="1:6" ht="12.75">
      <c r="A1031" t="s">
        <v>516</v>
      </c>
      <c r="F1031" t="s">
        <v>604</v>
      </c>
    </row>
    <row r="1032" spans="1:6" ht="12.75">
      <c r="A1032" t="s">
        <v>517</v>
      </c>
      <c r="F1032" t="s">
        <v>604</v>
      </c>
    </row>
    <row r="1033" spans="1:6" ht="12.75">
      <c r="A1033" t="s">
        <v>518</v>
      </c>
      <c r="F1033" t="s">
        <v>604</v>
      </c>
    </row>
    <row r="1034" spans="1:6" ht="12.75">
      <c r="A1034" t="s">
        <v>519</v>
      </c>
      <c r="F1034" t="s">
        <v>604</v>
      </c>
    </row>
    <row r="1035" spans="1:6" ht="12.75">
      <c r="A1035" t="s">
        <v>520</v>
      </c>
      <c r="F1035" t="s">
        <v>604</v>
      </c>
    </row>
    <row r="1036" spans="1:6" ht="12.75">
      <c r="A1036" t="s">
        <v>513</v>
      </c>
      <c r="F1036" t="s">
        <v>604</v>
      </c>
    </row>
    <row r="1037" spans="1:6" ht="12.75">
      <c r="A1037" t="s">
        <v>521</v>
      </c>
      <c r="F1037" t="s">
        <v>604</v>
      </c>
    </row>
    <row r="1038" spans="1:6" ht="12.75">
      <c r="A1038" t="s">
        <v>513</v>
      </c>
      <c r="F1038" t="s">
        <v>604</v>
      </c>
    </row>
    <row r="1039" ht="12.75">
      <c r="F1039" t="s">
        <v>604</v>
      </c>
    </row>
    <row r="1040" ht="12.75">
      <c r="F1040" t="s">
        <v>604</v>
      </c>
    </row>
    <row r="1041" ht="12.75">
      <c r="F1041" t="s">
        <v>604</v>
      </c>
    </row>
    <row r="1042" spans="1:6" ht="12.75">
      <c r="A1042" t="s">
        <v>1077</v>
      </c>
      <c r="F1042" t="s">
        <v>604</v>
      </c>
    </row>
    <row r="1043" spans="1:6" ht="12.75">
      <c r="A1043" t="s">
        <v>1034</v>
      </c>
      <c r="F1043" t="s">
        <v>604</v>
      </c>
    </row>
    <row r="1044" spans="1:6" ht="12.75">
      <c r="A1044" t="s">
        <v>522</v>
      </c>
      <c r="F1044" t="s">
        <v>604</v>
      </c>
    </row>
    <row r="1045" spans="1:6" ht="12.75">
      <c r="A1045" t="s">
        <v>480</v>
      </c>
      <c r="F1045" t="s">
        <v>604</v>
      </c>
    </row>
    <row r="1046" spans="1:6" ht="12.75">
      <c r="A1046" t="s">
        <v>523</v>
      </c>
      <c r="F1046" t="s">
        <v>604</v>
      </c>
    </row>
    <row r="1047" spans="1:6" ht="12.75">
      <c r="A1047" t="s">
        <v>981</v>
      </c>
      <c r="F1047" t="s">
        <v>604</v>
      </c>
    </row>
    <row r="1048" spans="1:6" ht="12.75">
      <c r="A1048" t="s">
        <v>524</v>
      </c>
      <c r="F1048" t="s">
        <v>604</v>
      </c>
    </row>
    <row r="1049" spans="1:6" ht="12.75">
      <c r="A1049" t="s">
        <v>525</v>
      </c>
      <c r="F1049" t="s">
        <v>604</v>
      </c>
    </row>
    <row r="1050" spans="1:6" ht="12.75">
      <c r="A1050" t="s">
        <v>526</v>
      </c>
      <c r="F1050" t="s">
        <v>604</v>
      </c>
    </row>
    <row r="1051" spans="1:6" ht="12.75">
      <c r="A1051" t="s">
        <v>527</v>
      </c>
      <c r="F1051" t="s">
        <v>604</v>
      </c>
    </row>
    <row r="1052" spans="1:6" ht="12.75">
      <c r="A1052" t="s">
        <v>528</v>
      </c>
      <c r="F1052" t="s">
        <v>604</v>
      </c>
    </row>
    <row r="1053" spans="1:6" ht="12.75">
      <c r="A1053" t="s">
        <v>987</v>
      </c>
      <c r="F1053" t="s">
        <v>604</v>
      </c>
    </row>
    <row r="1054" spans="1:6" ht="12.75">
      <c r="A1054" t="s">
        <v>988</v>
      </c>
      <c r="F1054" t="s">
        <v>604</v>
      </c>
    </row>
    <row r="1055" spans="1:6" ht="12.75">
      <c r="A1055" t="s">
        <v>529</v>
      </c>
      <c r="F1055" t="s">
        <v>604</v>
      </c>
    </row>
    <row r="1056" spans="1:6" ht="12.75">
      <c r="A1056" t="s">
        <v>530</v>
      </c>
      <c r="F1056" t="s">
        <v>604</v>
      </c>
    </row>
    <row r="1057" spans="1:6" ht="12.75">
      <c r="A1057" t="s">
        <v>991</v>
      </c>
      <c r="F1057" t="s">
        <v>604</v>
      </c>
    </row>
    <row r="1058" spans="1:6" ht="12.75">
      <c r="A1058" t="s">
        <v>993</v>
      </c>
      <c r="F1058" t="s">
        <v>604</v>
      </c>
    </row>
    <row r="1059" spans="1:6" ht="12.75">
      <c r="A1059" t="s">
        <v>994</v>
      </c>
      <c r="F1059" t="s">
        <v>604</v>
      </c>
    </row>
    <row r="1060" spans="1:6" ht="12.75">
      <c r="A1060" t="s">
        <v>995</v>
      </c>
      <c r="F1060" t="s">
        <v>604</v>
      </c>
    </row>
    <row r="1061" spans="1:6" ht="12.75">
      <c r="A1061" t="s">
        <v>531</v>
      </c>
      <c r="B1061" t="s">
        <v>531</v>
      </c>
      <c r="F1061" t="s">
        <v>604</v>
      </c>
    </row>
    <row r="1062" spans="1:6" ht="12.75">
      <c r="A1062" t="s">
        <v>1046</v>
      </c>
      <c r="B1062" t="s">
        <v>95</v>
      </c>
      <c r="F1062" t="s">
        <v>604</v>
      </c>
    </row>
    <row r="1063" spans="1:6" ht="12.75">
      <c r="A1063" t="s">
        <v>532</v>
      </c>
      <c r="B1063" t="s">
        <v>243</v>
      </c>
      <c r="F1063" t="s">
        <v>604</v>
      </c>
    </row>
    <row r="1064" spans="1:6" ht="12.75">
      <c r="A1064" t="s">
        <v>533</v>
      </c>
      <c r="B1064" t="s">
        <v>244</v>
      </c>
      <c r="F1064" t="s">
        <v>604</v>
      </c>
    </row>
    <row r="1065" spans="1:6" ht="12.75">
      <c r="A1065" t="s">
        <v>534</v>
      </c>
      <c r="B1065" t="s">
        <v>245</v>
      </c>
      <c r="F1065" t="s">
        <v>604</v>
      </c>
    </row>
    <row r="1066" spans="1:6" ht="12.75">
      <c r="A1066" t="s">
        <v>535</v>
      </c>
      <c r="B1066" t="s">
        <v>246</v>
      </c>
      <c r="F1066" t="s">
        <v>604</v>
      </c>
    </row>
    <row r="1067" spans="1:6" ht="12.75">
      <c r="A1067" t="s">
        <v>536</v>
      </c>
      <c r="B1067" t="s">
        <v>247</v>
      </c>
      <c r="F1067" t="s">
        <v>604</v>
      </c>
    </row>
    <row r="1068" spans="1:6" ht="12.75">
      <c r="A1068" t="s">
        <v>537</v>
      </c>
      <c r="B1068" t="s">
        <v>248</v>
      </c>
      <c r="F1068" t="s">
        <v>604</v>
      </c>
    </row>
    <row r="1069" spans="1:6" ht="12.75">
      <c r="A1069" t="s">
        <v>538</v>
      </c>
      <c r="B1069" t="s">
        <v>249</v>
      </c>
      <c r="F1069" t="s">
        <v>604</v>
      </c>
    </row>
    <row r="1070" spans="1:6" ht="12.75">
      <c r="A1070" t="s">
        <v>1004</v>
      </c>
      <c r="F1070" t="s">
        <v>604</v>
      </c>
    </row>
    <row r="1071" spans="1:6" ht="12.75">
      <c r="A1071" t="s">
        <v>1005</v>
      </c>
      <c r="B1071" t="s">
        <v>539</v>
      </c>
      <c r="F1071" t="s">
        <v>604</v>
      </c>
    </row>
    <row r="1072" spans="1:6" ht="12.75">
      <c r="A1072" t="s">
        <v>539</v>
      </c>
      <c r="B1072" t="s">
        <v>1095</v>
      </c>
      <c r="F1072" t="s">
        <v>604</v>
      </c>
    </row>
    <row r="1073" spans="1:6" ht="12.75">
      <c r="A1073" t="s">
        <v>540</v>
      </c>
      <c r="B1073" t="s">
        <v>540</v>
      </c>
      <c r="F1073" t="s">
        <v>604</v>
      </c>
    </row>
    <row r="1074" spans="1:6" ht="12.75">
      <c r="A1074" t="s">
        <v>541</v>
      </c>
      <c r="B1074" t="s">
        <v>250</v>
      </c>
      <c r="F1074" t="s">
        <v>604</v>
      </c>
    </row>
    <row r="1075" spans="1:6" ht="12.75">
      <c r="A1075" t="s">
        <v>542</v>
      </c>
      <c r="B1075" t="s">
        <v>251</v>
      </c>
      <c r="F1075" t="s">
        <v>604</v>
      </c>
    </row>
    <row r="1076" spans="1:6" ht="12.75">
      <c r="A1076" t="s">
        <v>1010</v>
      </c>
      <c r="F1076" t="s">
        <v>604</v>
      </c>
    </row>
    <row r="1077" spans="1:6" ht="12.75">
      <c r="A1077" t="s">
        <v>1005</v>
      </c>
      <c r="F1077" t="s">
        <v>604</v>
      </c>
    </row>
    <row r="1078" spans="1:6" ht="12.75">
      <c r="A1078" t="s">
        <v>500</v>
      </c>
      <c r="B1078" t="s">
        <v>204</v>
      </c>
      <c r="F1078" t="s">
        <v>604</v>
      </c>
    </row>
    <row r="1079" spans="1:6" ht="12.75">
      <c r="A1079" t="s">
        <v>543</v>
      </c>
      <c r="B1079" t="s">
        <v>252</v>
      </c>
      <c r="F1079" t="s">
        <v>604</v>
      </c>
    </row>
    <row r="1080" spans="1:6" ht="12.75">
      <c r="A1080" t="s">
        <v>544</v>
      </c>
      <c r="B1080" t="s">
        <v>179</v>
      </c>
      <c r="F1080" t="s">
        <v>604</v>
      </c>
    </row>
    <row r="1081" spans="1:6" ht="12.75">
      <c r="A1081" t="s">
        <v>545</v>
      </c>
      <c r="B1081" t="s">
        <v>253</v>
      </c>
      <c r="F1081" t="s">
        <v>604</v>
      </c>
    </row>
    <row r="1082" spans="1:6" ht="12.75">
      <c r="A1082" t="s">
        <v>546</v>
      </c>
      <c r="B1082" t="s">
        <v>254</v>
      </c>
      <c r="F1082" t="s">
        <v>604</v>
      </c>
    </row>
    <row r="1083" spans="1:6" ht="12.75">
      <c r="A1083" t="s">
        <v>547</v>
      </c>
      <c r="B1083" t="s">
        <v>255</v>
      </c>
      <c r="F1083" t="s">
        <v>604</v>
      </c>
    </row>
    <row r="1084" spans="1:6" ht="12.75">
      <c r="A1084" t="s">
        <v>548</v>
      </c>
      <c r="B1084" t="s">
        <v>256</v>
      </c>
      <c r="F1084" t="s">
        <v>604</v>
      </c>
    </row>
    <row r="1085" spans="1:6" ht="12.75">
      <c r="A1085" t="s">
        <v>549</v>
      </c>
      <c r="B1085" t="s">
        <v>257</v>
      </c>
      <c r="F1085" t="s">
        <v>604</v>
      </c>
    </row>
    <row r="1086" spans="1:6" ht="12.75">
      <c r="A1086" t="s">
        <v>550</v>
      </c>
      <c r="F1086" t="s">
        <v>604</v>
      </c>
    </row>
    <row r="1087" spans="1:6" ht="12.75">
      <c r="A1087" t="s">
        <v>551</v>
      </c>
      <c r="F1087" t="s">
        <v>604</v>
      </c>
    </row>
    <row r="1088" spans="1:6" ht="12.75">
      <c r="A1088" t="s">
        <v>552</v>
      </c>
      <c r="F1088" t="s">
        <v>604</v>
      </c>
    </row>
    <row r="1089" spans="1:6" ht="12.75">
      <c r="A1089" t="s">
        <v>1021</v>
      </c>
      <c r="F1089" t="s">
        <v>604</v>
      </c>
    </row>
    <row r="1090" spans="1:6" ht="12.75">
      <c r="A1090" t="s">
        <v>1005</v>
      </c>
      <c r="F1090" t="s">
        <v>604</v>
      </c>
    </row>
    <row r="1091" spans="1:6" ht="12.75">
      <c r="A1091" t="s">
        <v>553</v>
      </c>
      <c r="F1091" t="s">
        <v>604</v>
      </c>
    </row>
    <row r="1092" spans="1:6" ht="12.75">
      <c r="A1092" t="s">
        <v>554</v>
      </c>
      <c r="F1092" t="s">
        <v>604</v>
      </c>
    </row>
    <row r="1093" spans="1:6" ht="12.75">
      <c r="A1093" t="s">
        <v>512</v>
      </c>
      <c r="B1093" t="s">
        <v>258</v>
      </c>
      <c r="F1093" t="s">
        <v>604</v>
      </c>
    </row>
    <row r="1094" spans="1:6" ht="12.75">
      <c r="A1094" t="s">
        <v>555</v>
      </c>
      <c r="B1094" t="s">
        <v>259</v>
      </c>
      <c r="F1094" t="s">
        <v>604</v>
      </c>
    </row>
    <row r="1095" spans="1:6" ht="12.75">
      <c r="A1095" t="s">
        <v>556</v>
      </c>
      <c r="B1095" t="s">
        <v>260</v>
      </c>
      <c r="F1095" t="s">
        <v>604</v>
      </c>
    </row>
    <row r="1096" spans="1:6" ht="12.75">
      <c r="A1096" t="s">
        <v>555</v>
      </c>
      <c r="B1096" t="s">
        <v>259</v>
      </c>
      <c r="F1096" t="s">
        <v>604</v>
      </c>
    </row>
    <row r="1097" spans="1:6" ht="12.75">
      <c r="A1097" t="s">
        <v>557</v>
      </c>
      <c r="B1097" t="s">
        <v>261</v>
      </c>
      <c r="F1097" t="s">
        <v>604</v>
      </c>
    </row>
    <row r="1098" spans="1:6" ht="12.75">
      <c r="A1098" t="s">
        <v>558</v>
      </c>
      <c r="B1098" t="s">
        <v>262</v>
      </c>
      <c r="F1098" t="s">
        <v>604</v>
      </c>
    </row>
    <row r="1099" spans="1:6" ht="12.75">
      <c r="A1099" t="s">
        <v>559</v>
      </c>
      <c r="B1099" t="s">
        <v>263</v>
      </c>
      <c r="F1099" t="s">
        <v>604</v>
      </c>
    </row>
    <row r="1100" spans="1:6" ht="12.75">
      <c r="A1100" t="s">
        <v>560</v>
      </c>
      <c r="B1100" t="s">
        <v>264</v>
      </c>
      <c r="F1100" t="s">
        <v>604</v>
      </c>
    </row>
    <row r="1101" spans="1:6" ht="12.75">
      <c r="A1101" t="s">
        <v>561</v>
      </c>
      <c r="B1101" t="s">
        <v>265</v>
      </c>
      <c r="F1101" t="s">
        <v>604</v>
      </c>
    </row>
    <row r="1102" spans="1:6" ht="12.75">
      <c r="A1102" t="s">
        <v>562</v>
      </c>
      <c r="B1102" t="s">
        <v>266</v>
      </c>
      <c r="F1102" t="s">
        <v>604</v>
      </c>
    </row>
    <row r="1103" spans="1:6" ht="12.75">
      <c r="A1103" t="s">
        <v>563</v>
      </c>
      <c r="B1103" t="s">
        <v>267</v>
      </c>
      <c r="F1103" t="s">
        <v>604</v>
      </c>
    </row>
    <row r="1104" spans="1:6" ht="12.75">
      <c r="A1104" t="s">
        <v>555</v>
      </c>
      <c r="B1104" t="s">
        <v>259</v>
      </c>
      <c r="F1104" t="s">
        <v>604</v>
      </c>
    </row>
    <row r="1105" spans="1:6" ht="12.75">
      <c r="A1105" t="s">
        <v>564</v>
      </c>
      <c r="B1105" t="s">
        <v>268</v>
      </c>
      <c r="F1105" t="s">
        <v>604</v>
      </c>
    </row>
    <row r="1106" spans="1:6" ht="12.75">
      <c r="A1106" t="s">
        <v>555</v>
      </c>
      <c r="B1106" t="s">
        <v>259</v>
      </c>
      <c r="F1106" t="s">
        <v>604</v>
      </c>
    </row>
    <row r="1107" ht="12.75">
      <c r="F1107" t="s">
        <v>604</v>
      </c>
    </row>
    <row r="1108" ht="12.75">
      <c r="F1108" t="s">
        <v>604</v>
      </c>
    </row>
    <row r="1109" ht="12.75">
      <c r="F1109" t="s">
        <v>604</v>
      </c>
    </row>
    <row r="1110" spans="1:6" ht="12.75">
      <c r="A1110" t="s">
        <v>1077</v>
      </c>
      <c r="F1110" t="s">
        <v>604</v>
      </c>
    </row>
    <row r="1111" spans="1:6" ht="12.75">
      <c r="A1111" t="s">
        <v>1034</v>
      </c>
      <c r="F1111" t="s">
        <v>604</v>
      </c>
    </row>
    <row r="1112" spans="1:6" ht="12.75">
      <c r="A1112" t="s">
        <v>565</v>
      </c>
      <c r="F1112" t="s">
        <v>604</v>
      </c>
    </row>
    <row r="1113" spans="1:6" ht="12.75">
      <c r="A1113" t="s">
        <v>480</v>
      </c>
      <c r="F1113" t="s">
        <v>604</v>
      </c>
    </row>
    <row r="1114" spans="1:6" ht="12.75">
      <c r="A1114" t="s">
        <v>566</v>
      </c>
      <c r="F1114" t="s">
        <v>604</v>
      </c>
    </row>
    <row r="1115" spans="1:6" ht="12.75">
      <c r="A1115" t="s">
        <v>981</v>
      </c>
      <c r="F1115" t="s">
        <v>604</v>
      </c>
    </row>
    <row r="1116" spans="1:6" ht="12.75">
      <c r="A1116" t="s">
        <v>567</v>
      </c>
      <c r="F1116" t="s">
        <v>604</v>
      </c>
    </row>
    <row r="1117" spans="1:6" ht="12.75">
      <c r="A1117" t="s">
        <v>568</v>
      </c>
      <c r="F1117" t="s">
        <v>604</v>
      </c>
    </row>
    <row r="1118" spans="1:6" ht="12.75">
      <c r="A1118" t="s">
        <v>569</v>
      </c>
      <c r="F1118" t="s">
        <v>604</v>
      </c>
    </row>
    <row r="1119" spans="1:6" ht="12.75">
      <c r="A1119" t="s">
        <v>570</v>
      </c>
      <c r="F1119" t="s">
        <v>604</v>
      </c>
    </row>
    <row r="1120" spans="1:6" ht="12.75">
      <c r="A1120" t="s">
        <v>571</v>
      </c>
      <c r="F1120" t="s">
        <v>604</v>
      </c>
    </row>
    <row r="1121" spans="1:6" ht="12.75">
      <c r="A1121" t="s">
        <v>987</v>
      </c>
      <c r="F1121" t="s">
        <v>604</v>
      </c>
    </row>
    <row r="1122" spans="1:6" ht="12.75">
      <c r="A1122" t="s">
        <v>988</v>
      </c>
      <c r="F1122" t="s">
        <v>604</v>
      </c>
    </row>
    <row r="1123" spans="1:6" ht="12.75">
      <c r="A1123" t="s">
        <v>572</v>
      </c>
      <c r="F1123" t="s">
        <v>604</v>
      </c>
    </row>
    <row r="1124" spans="1:6" ht="12.75">
      <c r="A1124" t="s">
        <v>573</v>
      </c>
      <c r="F1124" t="s">
        <v>604</v>
      </c>
    </row>
    <row r="1125" spans="1:6" ht="12.75">
      <c r="A1125" t="s">
        <v>991</v>
      </c>
      <c r="F1125" t="s">
        <v>604</v>
      </c>
    </row>
    <row r="1126" spans="1:6" ht="12.75">
      <c r="A1126" t="s">
        <v>993</v>
      </c>
      <c r="F1126" t="s">
        <v>604</v>
      </c>
    </row>
    <row r="1127" spans="1:6" ht="12.75">
      <c r="A1127" t="s">
        <v>994</v>
      </c>
      <c r="F1127" t="s">
        <v>604</v>
      </c>
    </row>
    <row r="1128" spans="1:6" ht="12.75">
      <c r="A1128" t="s">
        <v>995</v>
      </c>
      <c r="F1128" t="s">
        <v>604</v>
      </c>
    </row>
    <row r="1129" spans="1:6" ht="12.75">
      <c r="A1129" t="s">
        <v>574</v>
      </c>
      <c r="F1129" t="s">
        <v>604</v>
      </c>
    </row>
    <row r="1130" spans="1:6" ht="12.75">
      <c r="A1130" t="s">
        <v>1089</v>
      </c>
      <c r="F1130" t="s">
        <v>604</v>
      </c>
    </row>
    <row r="1131" spans="1:6" ht="12.75">
      <c r="A1131" t="s">
        <v>575</v>
      </c>
      <c r="F1131" t="s">
        <v>604</v>
      </c>
    </row>
    <row r="1132" spans="1:6" ht="12.75">
      <c r="A1132" t="s">
        <v>576</v>
      </c>
      <c r="F1132" t="s">
        <v>604</v>
      </c>
    </row>
    <row r="1133" spans="1:6" ht="12.75">
      <c r="A1133" t="s">
        <v>577</v>
      </c>
      <c r="F1133" t="s">
        <v>604</v>
      </c>
    </row>
    <row r="1134" spans="1:6" ht="12.75">
      <c r="A1134" t="s">
        <v>578</v>
      </c>
      <c r="F1134" t="s">
        <v>604</v>
      </c>
    </row>
    <row r="1135" spans="1:6" ht="12.75">
      <c r="A1135" t="s">
        <v>579</v>
      </c>
      <c r="F1135" t="s">
        <v>604</v>
      </c>
    </row>
    <row r="1136" spans="1:6" ht="12.75">
      <c r="A1136" t="s">
        <v>580</v>
      </c>
      <c r="F1136" t="s">
        <v>604</v>
      </c>
    </row>
    <row r="1137" spans="1:6" ht="12.75">
      <c r="A1137" t="s">
        <v>1004</v>
      </c>
      <c r="F1137" t="s">
        <v>604</v>
      </c>
    </row>
    <row r="1138" spans="1:6" ht="12.75">
      <c r="A1138" t="s">
        <v>1005</v>
      </c>
      <c r="F1138" t="s">
        <v>604</v>
      </c>
    </row>
    <row r="1139" spans="1:6" ht="12.75">
      <c r="A1139" t="s">
        <v>539</v>
      </c>
      <c r="F1139" t="s">
        <v>604</v>
      </c>
    </row>
    <row r="1140" spans="1:6" ht="12.75">
      <c r="A1140" t="s">
        <v>581</v>
      </c>
      <c r="F1140" t="s">
        <v>604</v>
      </c>
    </row>
    <row r="1141" spans="1:6" ht="12.75">
      <c r="A1141" t="s">
        <v>582</v>
      </c>
      <c r="F1141" t="s">
        <v>604</v>
      </c>
    </row>
    <row r="1142" spans="1:6" ht="12.75">
      <c r="A1142" t="s">
        <v>583</v>
      </c>
      <c r="F1142" t="s">
        <v>604</v>
      </c>
    </row>
    <row r="1143" spans="1:6" ht="12.75">
      <c r="A1143" t="s">
        <v>1010</v>
      </c>
      <c r="F1143" t="s">
        <v>604</v>
      </c>
    </row>
    <row r="1144" spans="1:6" ht="12.75">
      <c r="A1144" t="s">
        <v>1005</v>
      </c>
      <c r="F1144" t="s">
        <v>604</v>
      </c>
    </row>
    <row r="1145" spans="1:6" ht="12.75">
      <c r="A1145" t="s">
        <v>500</v>
      </c>
      <c r="F1145" t="s">
        <v>604</v>
      </c>
    </row>
    <row r="1146" spans="1:6" ht="12.75">
      <c r="A1146" t="s">
        <v>584</v>
      </c>
      <c r="F1146" t="s">
        <v>604</v>
      </c>
    </row>
    <row r="1147" spans="1:6" ht="12.75">
      <c r="A1147" t="s">
        <v>585</v>
      </c>
      <c r="F1147" t="s">
        <v>604</v>
      </c>
    </row>
    <row r="1148" spans="1:6" ht="12.75">
      <c r="A1148" t="s">
        <v>586</v>
      </c>
      <c r="F1148" t="s">
        <v>604</v>
      </c>
    </row>
    <row r="1149" spans="1:6" ht="12.75">
      <c r="A1149" t="s">
        <v>587</v>
      </c>
      <c r="F1149" t="s">
        <v>604</v>
      </c>
    </row>
    <row r="1150" spans="1:6" ht="12.75">
      <c r="A1150" t="s">
        <v>588</v>
      </c>
      <c r="F1150" t="s">
        <v>604</v>
      </c>
    </row>
    <row r="1151" spans="1:6" ht="12.75">
      <c r="A1151" t="s">
        <v>589</v>
      </c>
      <c r="F1151" t="s">
        <v>604</v>
      </c>
    </row>
    <row r="1152" spans="1:6" ht="12.75">
      <c r="A1152" t="s">
        <v>590</v>
      </c>
      <c r="F1152" t="s">
        <v>604</v>
      </c>
    </row>
    <row r="1153" spans="1:6" ht="12.75">
      <c r="A1153" t="s">
        <v>591</v>
      </c>
      <c r="F1153" t="s">
        <v>604</v>
      </c>
    </row>
    <row r="1154" spans="1:6" ht="12.75">
      <c r="A1154" t="s">
        <v>592</v>
      </c>
      <c r="F1154" t="s">
        <v>604</v>
      </c>
    </row>
    <row r="1155" spans="1:6" ht="12.75">
      <c r="A1155" t="s">
        <v>1021</v>
      </c>
      <c r="F1155" t="s">
        <v>604</v>
      </c>
    </row>
    <row r="1156" spans="1:6" ht="12.75">
      <c r="A1156" t="s">
        <v>1005</v>
      </c>
      <c r="F1156" t="s">
        <v>604</v>
      </c>
    </row>
    <row r="1157" spans="1:6" ht="12.75">
      <c r="A1157" t="s">
        <v>593</v>
      </c>
      <c r="F1157" t="s">
        <v>604</v>
      </c>
    </row>
    <row r="1158" spans="1:6" ht="12.75">
      <c r="A1158" t="s">
        <v>594</v>
      </c>
      <c r="F1158" t="s">
        <v>604</v>
      </c>
    </row>
    <row r="1159" spans="1:6" ht="12.75">
      <c r="A1159" t="s">
        <v>512</v>
      </c>
      <c r="F1159" t="s">
        <v>604</v>
      </c>
    </row>
    <row r="1160" spans="1:6" ht="12.75">
      <c r="A1160" t="s">
        <v>595</v>
      </c>
      <c r="F1160" t="s">
        <v>604</v>
      </c>
    </row>
    <row r="1161" spans="1:6" ht="12.75">
      <c r="A1161" t="s">
        <v>596</v>
      </c>
      <c r="F1161" t="s">
        <v>604</v>
      </c>
    </row>
    <row r="1162" spans="1:6" ht="12.75">
      <c r="A1162" t="s">
        <v>595</v>
      </c>
      <c r="F1162" t="s">
        <v>604</v>
      </c>
    </row>
    <row r="1163" spans="1:6" ht="12.75">
      <c r="A1163" t="s">
        <v>597</v>
      </c>
      <c r="F1163" t="s">
        <v>604</v>
      </c>
    </row>
    <row r="1164" spans="1:6" ht="12.75">
      <c r="A1164" t="s">
        <v>598</v>
      </c>
      <c r="F1164" t="s">
        <v>604</v>
      </c>
    </row>
    <row r="1165" spans="1:6" ht="12.75">
      <c r="A1165" t="s">
        <v>599</v>
      </c>
      <c r="F1165" t="s">
        <v>604</v>
      </c>
    </row>
    <row r="1166" spans="1:6" ht="12.75">
      <c r="A1166" t="s">
        <v>600</v>
      </c>
      <c r="F1166" t="s">
        <v>604</v>
      </c>
    </row>
    <row r="1167" spans="1:6" ht="12.75">
      <c r="A1167" t="s">
        <v>601</v>
      </c>
      <c r="F1167" t="s">
        <v>604</v>
      </c>
    </row>
    <row r="1168" spans="1:6" ht="12.75">
      <c r="A1168" t="s">
        <v>602</v>
      </c>
      <c r="F1168" t="s">
        <v>604</v>
      </c>
    </row>
    <row r="1169" spans="1:6" ht="12.75">
      <c r="A1169" t="s">
        <v>595</v>
      </c>
      <c r="F1169" t="s">
        <v>604</v>
      </c>
    </row>
    <row r="1170" spans="1:6" ht="12.75">
      <c r="A1170" t="s">
        <v>603</v>
      </c>
      <c r="F1170" t="s">
        <v>604</v>
      </c>
    </row>
    <row r="1171" spans="1:6" ht="12.75">
      <c r="A1171" t="s">
        <v>595</v>
      </c>
      <c r="F1171" t="s">
        <v>604</v>
      </c>
    </row>
    <row r="1172" ht="12.75">
      <c r="F1172" t="s">
        <v>604</v>
      </c>
    </row>
    <row r="1173" ht="12.75">
      <c r="F1173" t="s">
        <v>604</v>
      </c>
    </row>
    <row r="1174" spans="1:6" ht="12.75">
      <c r="A1174" t="s">
        <v>604</v>
      </c>
      <c r="F1174" t="s">
        <v>604</v>
      </c>
    </row>
    <row r="1175" spans="1:6" ht="12.75">
      <c r="A1175" t="s">
        <v>1077</v>
      </c>
      <c r="F1175" t="s">
        <v>604</v>
      </c>
    </row>
    <row r="1176" spans="1:6" ht="12.75">
      <c r="A1176" t="s">
        <v>1034</v>
      </c>
      <c r="F1176" t="s">
        <v>604</v>
      </c>
    </row>
    <row r="1177" spans="1:6" ht="12.75">
      <c r="A1177" t="s">
        <v>605</v>
      </c>
      <c r="F1177" t="s">
        <v>604</v>
      </c>
    </row>
    <row r="1178" spans="1:6" ht="12.75">
      <c r="A1178" t="s">
        <v>480</v>
      </c>
      <c r="F1178" t="s">
        <v>604</v>
      </c>
    </row>
    <row r="1179" spans="1:6" ht="12.75">
      <c r="A1179" t="s">
        <v>606</v>
      </c>
      <c r="F1179" t="s">
        <v>604</v>
      </c>
    </row>
    <row r="1180" spans="1:6" ht="12.75">
      <c r="A1180" t="s">
        <v>981</v>
      </c>
      <c r="F1180" t="s">
        <v>604</v>
      </c>
    </row>
    <row r="1181" spans="1:6" ht="12.75">
      <c r="A1181" t="s">
        <v>607</v>
      </c>
      <c r="F1181" t="s">
        <v>604</v>
      </c>
    </row>
    <row r="1182" spans="1:6" ht="12.75">
      <c r="A1182" t="s">
        <v>608</v>
      </c>
      <c r="F1182" t="s">
        <v>604</v>
      </c>
    </row>
    <row r="1183" spans="1:6" ht="12.75">
      <c r="A1183" t="s">
        <v>609</v>
      </c>
      <c r="F1183" t="s">
        <v>604</v>
      </c>
    </row>
    <row r="1184" spans="1:6" ht="12.75">
      <c r="A1184" t="s">
        <v>610</v>
      </c>
      <c r="F1184" t="s">
        <v>604</v>
      </c>
    </row>
    <row r="1185" spans="1:6" ht="12.75">
      <c r="A1185" t="s">
        <v>611</v>
      </c>
      <c r="F1185" t="s">
        <v>604</v>
      </c>
    </row>
    <row r="1186" spans="1:6" ht="12.75">
      <c r="A1186" t="s">
        <v>987</v>
      </c>
      <c r="F1186" t="s">
        <v>604</v>
      </c>
    </row>
    <row r="1187" spans="1:6" ht="12.75">
      <c r="A1187" t="s">
        <v>988</v>
      </c>
      <c r="F1187" t="s">
        <v>604</v>
      </c>
    </row>
    <row r="1188" spans="1:6" ht="12.75">
      <c r="A1188" t="s">
        <v>612</v>
      </c>
      <c r="F1188" t="s">
        <v>604</v>
      </c>
    </row>
    <row r="1189" spans="1:6" ht="12.75">
      <c r="A1189" t="s">
        <v>613</v>
      </c>
      <c r="F1189" t="s">
        <v>604</v>
      </c>
    </row>
    <row r="1190" spans="1:6" ht="12.75">
      <c r="A1190" t="s">
        <v>991</v>
      </c>
      <c r="F1190" t="s">
        <v>604</v>
      </c>
    </row>
    <row r="1191" spans="1:6" ht="12.75">
      <c r="A1191" t="s">
        <v>993</v>
      </c>
      <c r="F1191" t="s">
        <v>604</v>
      </c>
    </row>
    <row r="1192" spans="1:6" ht="12.75">
      <c r="A1192" t="s">
        <v>994</v>
      </c>
      <c r="F1192" t="s">
        <v>604</v>
      </c>
    </row>
    <row r="1193" spans="1:6" ht="12.75">
      <c r="A1193" t="s">
        <v>995</v>
      </c>
      <c r="F1193" t="s">
        <v>604</v>
      </c>
    </row>
    <row r="1194" spans="1:6" ht="12.75">
      <c r="A1194" t="s">
        <v>614</v>
      </c>
      <c r="F1194" t="s">
        <v>604</v>
      </c>
    </row>
    <row r="1195" spans="1:6" ht="12.75">
      <c r="A1195" t="s">
        <v>1114</v>
      </c>
      <c r="F1195" t="s">
        <v>604</v>
      </c>
    </row>
    <row r="1196" spans="1:6" ht="12.75">
      <c r="A1196" t="s">
        <v>615</v>
      </c>
      <c r="F1196" t="s">
        <v>604</v>
      </c>
    </row>
    <row r="1197" spans="1:6" ht="12.75">
      <c r="A1197" t="s">
        <v>616</v>
      </c>
      <c r="F1197" t="s">
        <v>604</v>
      </c>
    </row>
    <row r="1198" spans="1:6" ht="12.75">
      <c r="A1198" t="s">
        <v>617</v>
      </c>
      <c r="F1198" t="s">
        <v>604</v>
      </c>
    </row>
    <row r="1199" spans="1:6" ht="12.75">
      <c r="A1199" t="s">
        <v>618</v>
      </c>
      <c r="F1199" t="s">
        <v>604</v>
      </c>
    </row>
    <row r="1200" spans="1:6" ht="12.75">
      <c r="A1200" t="s">
        <v>619</v>
      </c>
      <c r="F1200" t="s">
        <v>604</v>
      </c>
    </row>
    <row r="1201" spans="1:6" ht="12.75">
      <c r="A1201" t="s">
        <v>620</v>
      </c>
      <c r="F1201" t="s">
        <v>604</v>
      </c>
    </row>
    <row r="1202" spans="1:6" ht="12.75">
      <c r="A1202" t="s">
        <v>621</v>
      </c>
      <c r="F1202" t="s">
        <v>604</v>
      </c>
    </row>
    <row r="1203" spans="1:6" ht="12.75">
      <c r="A1203" t="s">
        <v>622</v>
      </c>
      <c r="F1203" t="s">
        <v>604</v>
      </c>
    </row>
    <row r="1204" spans="1:6" ht="12.75">
      <c r="A1204" t="s">
        <v>623</v>
      </c>
      <c r="F1204" t="s">
        <v>604</v>
      </c>
    </row>
    <row r="1205" spans="1:6" ht="12.75">
      <c r="A1205" t="s">
        <v>624</v>
      </c>
      <c r="F1205" t="s">
        <v>604</v>
      </c>
    </row>
    <row r="1206" spans="1:6" ht="12.75">
      <c r="A1206" t="s">
        <v>625</v>
      </c>
      <c r="F1206" t="s">
        <v>604</v>
      </c>
    </row>
    <row r="1207" spans="1:6" ht="12.75">
      <c r="A1207" t="s">
        <v>1004</v>
      </c>
      <c r="F1207" t="s">
        <v>604</v>
      </c>
    </row>
    <row r="1208" spans="1:6" ht="12.75">
      <c r="A1208" t="s">
        <v>1005</v>
      </c>
      <c r="F1208" t="s">
        <v>604</v>
      </c>
    </row>
    <row r="1209" spans="1:6" ht="12.75">
      <c r="A1209" t="s">
        <v>539</v>
      </c>
      <c r="F1209" t="s">
        <v>604</v>
      </c>
    </row>
    <row r="1210" spans="1:6" ht="12.75">
      <c r="A1210" t="s">
        <v>626</v>
      </c>
      <c r="F1210" t="s">
        <v>604</v>
      </c>
    </row>
    <row r="1211" spans="1:6" ht="12.75">
      <c r="A1211" t="s">
        <v>627</v>
      </c>
      <c r="F1211" t="s">
        <v>604</v>
      </c>
    </row>
    <row r="1212" spans="1:6" ht="12.75">
      <c r="A1212" t="s">
        <v>628</v>
      </c>
      <c r="F1212" t="s">
        <v>604</v>
      </c>
    </row>
    <row r="1213" spans="1:6" ht="12.75">
      <c r="A1213" t="s">
        <v>1010</v>
      </c>
      <c r="F1213" t="s">
        <v>604</v>
      </c>
    </row>
    <row r="1214" spans="1:6" ht="12.75">
      <c r="A1214" t="s">
        <v>1005</v>
      </c>
      <c r="F1214" t="s">
        <v>604</v>
      </c>
    </row>
    <row r="1215" spans="1:6" ht="12.75">
      <c r="A1215" t="s">
        <v>500</v>
      </c>
      <c r="F1215" t="s">
        <v>604</v>
      </c>
    </row>
    <row r="1216" spans="1:6" ht="12.75">
      <c r="A1216" t="s">
        <v>629</v>
      </c>
      <c r="F1216" t="s">
        <v>604</v>
      </c>
    </row>
    <row r="1217" spans="1:6" ht="12.75">
      <c r="A1217" t="s">
        <v>630</v>
      </c>
      <c r="F1217" t="s">
        <v>604</v>
      </c>
    </row>
    <row r="1218" spans="1:6" ht="12.75">
      <c r="A1218" t="s">
        <v>631</v>
      </c>
      <c r="F1218" t="s">
        <v>604</v>
      </c>
    </row>
    <row r="1219" spans="1:6" ht="12.75">
      <c r="A1219" t="s">
        <v>632</v>
      </c>
      <c r="F1219" t="s">
        <v>604</v>
      </c>
    </row>
    <row r="1220" spans="1:6" ht="12.75">
      <c r="A1220" t="s">
        <v>633</v>
      </c>
      <c r="F1220" t="s">
        <v>604</v>
      </c>
    </row>
    <row r="1221" spans="1:6" ht="12.75">
      <c r="A1221" t="s">
        <v>634</v>
      </c>
      <c r="F1221" t="s">
        <v>604</v>
      </c>
    </row>
    <row r="1222" spans="1:6" ht="12.75">
      <c r="A1222" t="s">
        <v>635</v>
      </c>
      <c r="F1222" t="s">
        <v>604</v>
      </c>
    </row>
    <row r="1223" spans="1:6" ht="12.75">
      <c r="A1223" t="s">
        <v>636</v>
      </c>
      <c r="F1223" t="s">
        <v>604</v>
      </c>
    </row>
    <row r="1224" spans="1:6" ht="12.75">
      <c r="A1224" t="s">
        <v>637</v>
      </c>
      <c r="F1224" t="s">
        <v>604</v>
      </c>
    </row>
    <row r="1225" spans="1:6" ht="12.75">
      <c r="A1225" t="s">
        <v>638</v>
      </c>
      <c r="F1225" t="s">
        <v>604</v>
      </c>
    </row>
    <row r="1226" spans="1:6" ht="12.75">
      <c r="A1226" t="s">
        <v>639</v>
      </c>
      <c r="F1226" t="s">
        <v>604</v>
      </c>
    </row>
    <row r="1227" spans="1:6" ht="12.75">
      <c r="A1227" t="s">
        <v>640</v>
      </c>
      <c r="F1227" t="s">
        <v>604</v>
      </c>
    </row>
    <row r="1228" spans="1:6" ht="12.75">
      <c r="A1228" t="s">
        <v>641</v>
      </c>
      <c r="F1228" t="s">
        <v>604</v>
      </c>
    </row>
    <row r="1229" spans="1:6" ht="12.75">
      <c r="A1229" t="s">
        <v>642</v>
      </c>
      <c r="F1229" t="s">
        <v>604</v>
      </c>
    </row>
    <row r="1230" spans="1:6" ht="12.75">
      <c r="A1230" t="s">
        <v>1021</v>
      </c>
      <c r="F1230" t="s">
        <v>604</v>
      </c>
    </row>
    <row r="1231" spans="1:6" ht="12.75">
      <c r="A1231" t="s">
        <v>1005</v>
      </c>
      <c r="F1231" t="s">
        <v>604</v>
      </c>
    </row>
    <row r="1232" spans="1:6" ht="12.75">
      <c r="A1232" t="s">
        <v>643</v>
      </c>
      <c r="F1232" t="s">
        <v>604</v>
      </c>
    </row>
    <row r="1233" spans="1:6" ht="12.75">
      <c r="A1233" t="s">
        <v>644</v>
      </c>
      <c r="F1233" t="s">
        <v>604</v>
      </c>
    </row>
    <row r="1234" spans="1:6" ht="12.75">
      <c r="A1234" t="s">
        <v>512</v>
      </c>
      <c r="F1234" t="s">
        <v>604</v>
      </c>
    </row>
    <row r="1235" spans="1:6" ht="12.75">
      <c r="A1235" t="s">
        <v>645</v>
      </c>
      <c r="F1235" t="s">
        <v>604</v>
      </c>
    </row>
    <row r="1236" spans="1:6" ht="12.75">
      <c r="A1236" t="s">
        <v>646</v>
      </c>
      <c r="F1236" t="s">
        <v>604</v>
      </c>
    </row>
    <row r="1237" spans="1:6" ht="12.75">
      <c r="A1237" t="s">
        <v>645</v>
      </c>
      <c r="F1237" t="s">
        <v>604</v>
      </c>
    </row>
    <row r="1238" spans="1:6" ht="12.75">
      <c r="A1238" t="s">
        <v>647</v>
      </c>
      <c r="F1238" t="s">
        <v>604</v>
      </c>
    </row>
    <row r="1239" spans="1:6" ht="12.75">
      <c r="A1239" t="s">
        <v>648</v>
      </c>
      <c r="F1239" t="s">
        <v>604</v>
      </c>
    </row>
    <row r="1240" spans="1:6" ht="12.75">
      <c r="A1240" t="s">
        <v>649</v>
      </c>
      <c r="F1240" t="s">
        <v>604</v>
      </c>
    </row>
    <row r="1241" spans="1:6" ht="12.75">
      <c r="A1241" t="s">
        <v>650</v>
      </c>
      <c r="F1241" t="s">
        <v>604</v>
      </c>
    </row>
    <row r="1242" spans="1:6" ht="12.75">
      <c r="A1242" t="s">
        <v>651</v>
      </c>
      <c r="F1242" t="s">
        <v>604</v>
      </c>
    </row>
    <row r="1243" spans="1:6" ht="12.75">
      <c r="A1243" t="s">
        <v>652</v>
      </c>
      <c r="F1243" t="s">
        <v>604</v>
      </c>
    </row>
    <row r="1244" spans="1:6" ht="12.75">
      <c r="A1244" t="s">
        <v>653</v>
      </c>
      <c r="F1244" t="s">
        <v>604</v>
      </c>
    </row>
    <row r="1245" spans="1:6" ht="12.75">
      <c r="A1245" t="s">
        <v>654</v>
      </c>
      <c r="F1245" t="s">
        <v>604</v>
      </c>
    </row>
    <row r="1246" spans="1:6" ht="12.75">
      <c r="A1246" t="s">
        <v>655</v>
      </c>
      <c r="F1246" t="s">
        <v>604</v>
      </c>
    </row>
    <row r="1247" spans="1:6" ht="12.75">
      <c r="A1247" t="s">
        <v>656</v>
      </c>
      <c r="F1247" t="s">
        <v>604</v>
      </c>
    </row>
    <row r="1248" spans="1:6" ht="12.75">
      <c r="A1248" t="s">
        <v>657</v>
      </c>
      <c r="F1248" t="s">
        <v>604</v>
      </c>
    </row>
    <row r="1249" spans="1:6" ht="12.75">
      <c r="A1249" t="s">
        <v>645</v>
      </c>
      <c r="F1249" t="s">
        <v>604</v>
      </c>
    </row>
    <row r="1250" spans="1:6" ht="12.75">
      <c r="A1250" t="s">
        <v>658</v>
      </c>
      <c r="F1250" t="s">
        <v>604</v>
      </c>
    </row>
    <row r="1251" spans="1:6" ht="12.75">
      <c r="A1251" t="s">
        <v>645</v>
      </c>
      <c r="F1251" t="s">
        <v>604</v>
      </c>
    </row>
    <row r="1252" ht="12.75">
      <c r="F1252" t="s">
        <v>604</v>
      </c>
    </row>
    <row r="1253" ht="12.75">
      <c r="F1253" t="s">
        <v>604</v>
      </c>
    </row>
    <row r="1254" ht="12.75">
      <c r="F1254" t="s">
        <v>604</v>
      </c>
    </row>
    <row r="1255" spans="1:6" ht="12.75">
      <c r="A1255" t="s">
        <v>1077</v>
      </c>
      <c r="F1255" t="s">
        <v>604</v>
      </c>
    </row>
    <row r="1256" spans="1:6" ht="12.75">
      <c r="A1256" t="s">
        <v>1034</v>
      </c>
      <c r="F1256" t="s">
        <v>604</v>
      </c>
    </row>
    <row r="1257" spans="1:6" ht="12.75">
      <c r="A1257" t="s">
        <v>659</v>
      </c>
      <c r="F1257" t="s">
        <v>604</v>
      </c>
    </row>
    <row r="1258" spans="1:6" ht="12.75">
      <c r="A1258" t="s">
        <v>480</v>
      </c>
      <c r="F1258" t="s">
        <v>604</v>
      </c>
    </row>
    <row r="1259" spans="1:6" ht="12.75">
      <c r="A1259" t="s">
        <v>660</v>
      </c>
      <c r="F1259" t="s">
        <v>604</v>
      </c>
    </row>
    <row r="1260" spans="1:6" ht="12.75">
      <c r="A1260" t="s">
        <v>981</v>
      </c>
      <c r="F1260" t="s">
        <v>604</v>
      </c>
    </row>
    <row r="1261" spans="1:6" ht="12.75">
      <c r="A1261" t="s">
        <v>661</v>
      </c>
      <c r="F1261" t="s">
        <v>604</v>
      </c>
    </row>
    <row r="1262" spans="1:6" ht="12.75">
      <c r="A1262" t="s">
        <v>662</v>
      </c>
      <c r="F1262" t="s">
        <v>604</v>
      </c>
    </row>
    <row r="1263" spans="1:6" ht="12.75">
      <c r="A1263" t="s">
        <v>663</v>
      </c>
      <c r="F1263" t="s">
        <v>604</v>
      </c>
    </row>
    <row r="1264" spans="1:6" ht="12.75">
      <c r="A1264" t="s">
        <v>664</v>
      </c>
      <c r="F1264" t="s">
        <v>604</v>
      </c>
    </row>
    <row r="1265" spans="1:6" ht="12.75">
      <c r="A1265" t="s">
        <v>665</v>
      </c>
      <c r="F1265" t="s">
        <v>604</v>
      </c>
    </row>
    <row r="1266" spans="1:6" ht="12.75">
      <c r="A1266" t="s">
        <v>987</v>
      </c>
      <c r="F1266" t="s">
        <v>604</v>
      </c>
    </row>
    <row r="1267" spans="1:6" ht="12.75">
      <c r="A1267" t="s">
        <v>988</v>
      </c>
      <c r="F1267" t="s">
        <v>604</v>
      </c>
    </row>
    <row r="1268" spans="1:6" ht="12.75">
      <c r="A1268" t="s">
        <v>666</v>
      </c>
      <c r="F1268" t="s">
        <v>604</v>
      </c>
    </row>
    <row r="1269" spans="1:6" ht="12.75">
      <c r="A1269" t="s">
        <v>667</v>
      </c>
      <c r="F1269" t="s">
        <v>604</v>
      </c>
    </row>
    <row r="1270" spans="1:6" ht="12.75">
      <c r="A1270" t="s">
        <v>991</v>
      </c>
      <c r="F1270" t="s">
        <v>604</v>
      </c>
    </row>
    <row r="1271" spans="1:6" ht="12.75">
      <c r="A1271" t="s">
        <v>993</v>
      </c>
      <c r="F1271" t="s">
        <v>604</v>
      </c>
    </row>
    <row r="1272" spans="1:6" ht="12.75">
      <c r="A1272" t="s">
        <v>994</v>
      </c>
      <c r="F1272" t="s">
        <v>604</v>
      </c>
    </row>
    <row r="1273" spans="1:6" ht="12.75">
      <c r="A1273" t="s">
        <v>995</v>
      </c>
      <c r="F1273" t="s">
        <v>604</v>
      </c>
    </row>
    <row r="1274" spans="1:6" ht="12.75">
      <c r="A1274" t="s">
        <v>668</v>
      </c>
      <c r="F1274" t="s">
        <v>604</v>
      </c>
    </row>
    <row r="1275" spans="1:6" ht="12.75">
      <c r="A1275" t="s">
        <v>1167</v>
      </c>
      <c r="F1275" t="s">
        <v>604</v>
      </c>
    </row>
    <row r="1276" spans="1:6" ht="12.75">
      <c r="A1276" t="s">
        <v>669</v>
      </c>
      <c r="F1276" t="s">
        <v>604</v>
      </c>
    </row>
    <row r="1277" spans="1:6" ht="12.75">
      <c r="A1277" t="s">
        <v>670</v>
      </c>
      <c r="F1277" t="s">
        <v>604</v>
      </c>
    </row>
    <row r="1278" spans="1:6" ht="12.75">
      <c r="A1278" t="s">
        <v>1004</v>
      </c>
      <c r="F1278" t="s">
        <v>604</v>
      </c>
    </row>
    <row r="1279" spans="1:6" ht="12.75">
      <c r="A1279" t="s">
        <v>1005</v>
      </c>
      <c r="F1279" t="s">
        <v>604</v>
      </c>
    </row>
    <row r="1280" spans="1:6" ht="12.75">
      <c r="A1280" t="s">
        <v>539</v>
      </c>
      <c r="F1280" t="s">
        <v>604</v>
      </c>
    </row>
    <row r="1281" spans="1:6" ht="12.75">
      <c r="A1281" t="s">
        <v>671</v>
      </c>
      <c r="F1281" t="s">
        <v>604</v>
      </c>
    </row>
    <row r="1282" spans="1:6" ht="12.75">
      <c r="A1282" t="s">
        <v>672</v>
      </c>
      <c r="F1282" t="s">
        <v>604</v>
      </c>
    </row>
    <row r="1283" spans="1:6" ht="12.75">
      <c r="A1283" t="s">
        <v>673</v>
      </c>
      <c r="F1283" t="s">
        <v>604</v>
      </c>
    </row>
    <row r="1284" spans="1:6" ht="12.75">
      <c r="A1284" t="s">
        <v>1010</v>
      </c>
      <c r="F1284" t="s">
        <v>604</v>
      </c>
    </row>
    <row r="1285" spans="1:6" ht="12.75">
      <c r="A1285" t="s">
        <v>1005</v>
      </c>
      <c r="F1285" t="s">
        <v>604</v>
      </c>
    </row>
    <row r="1286" spans="1:6" ht="12.75">
      <c r="A1286" t="s">
        <v>500</v>
      </c>
      <c r="F1286" t="s">
        <v>604</v>
      </c>
    </row>
    <row r="1287" spans="1:6" ht="12.75">
      <c r="A1287" t="s">
        <v>674</v>
      </c>
      <c r="F1287" t="s">
        <v>604</v>
      </c>
    </row>
    <row r="1288" spans="1:6" ht="12.75">
      <c r="A1288" t="s">
        <v>675</v>
      </c>
      <c r="F1288" t="s">
        <v>604</v>
      </c>
    </row>
    <row r="1289" spans="1:6" ht="12.75">
      <c r="A1289" t="s">
        <v>676</v>
      </c>
      <c r="F1289" t="s">
        <v>604</v>
      </c>
    </row>
    <row r="1290" spans="1:6" ht="12.75">
      <c r="A1290" t="s">
        <v>677</v>
      </c>
      <c r="F1290" t="s">
        <v>604</v>
      </c>
    </row>
    <row r="1291" spans="1:6" ht="12.75">
      <c r="A1291" t="s">
        <v>678</v>
      </c>
      <c r="F1291" t="s">
        <v>604</v>
      </c>
    </row>
    <row r="1292" spans="1:6" ht="12.75">
      <c r="A1292" t="s">
        <v>1021</v>
      </c>
      <c r="F1292" t="s">
        <v>604</v>
      </c>
    </row>
    <row r="1293" spans="1:6" ht="12.75">
      <c r="A1293" t="s">
        <v>1005</v>
      </c>
      <c r="F1293" t="s">
        <v>604</v>
      </c>
    </row>
    <row r="1294" spans="1:6" ht="12.75">
      <c r="A1294" t="s">
        <v>679</v>
      </c>
      <c r="F1294" t="s">
        <v>604</v>
      </c>
    </row>
    <row r="1295" spans="1:6" ht="12.75">
      <c r="A1295" t="s">
        <v>680</v>
      </c>
      <c r="F1295" t="s">
        <v>604</v>
      </c>
    </row>
    <row r="1296" spans="1:6" ht="12.75">
      <c r="A1296" t="s">
        <v>512</v>
      </c>
      <c r="F1296" t="s">
        <v>604</v>
      </c>
    </row>
    <row r="1297" spans="1:6" ht="12.75">
      <c r="A1297" t="s">
        <v>681</v>
      </c>
      <c r="F1297" t="s">
        <v>604</v>
      </c>
    </row>
    <row r="1298" spans="1:6" ht="12.75">
      <c r="A1298" t="s">
        <v>682</v>
      </c>
      <c r="F1298" t="s">
        <v>604</v>
      </c>
    </row>
    <row r="1299" spans="1:6" ht="12.75">
      <c r="A1299" t="s">
        <v>681</v>
      </c>
      <c r="F1299" t="s">
        <v>604</v>
      </c>
    </row>
    <row r="1300" spans="1:6" ht="12.75">
      <c r="A1300" t="s">
        <v>683</v>
      </c>
      <c r="F1300" t="s">
        <v>604</v>
      </c>
    </row>
    <row r="1301" spans="1:6" ht="12.75">
      <c r="A1301" t="s">
        <v>684</v>
      </c>
      <c r="F1301" t="s">
        <v>604</v>
      </c>
    </row>
    <row r="1302" spans="1:6" ht="12.75">
      <c r="A1302" t="s">
        <v>681</v>
      </c>
      <c r="F1302" t="s">
        <v>604</v>
      </c>
    </row>
    <row r="1303" spans="1:6" ht="12.75">
      <c r="A1303" t="s">
        <v>685</v>
      </c>
      <c r="F1303" t="s">
        <v>604</v>
      </c>
    </row>
    <row r="1304" spans="1:6" ht="12.75">
      <c r="A1304" t="s">
        <v>681</v>
      </c>
      <c r="F1304" t="s">
        <v>604</v>
      </c>
    </row>
    <row r="1305" ht="12.75">
      <c r="F1305" t="s">
        <v>604</v>
      </c>
    </row>
    <row r="1306" ht="12.75">
      <c r="F1306" t="s">
        <v>604</v>
      </c>
    </row>
    <row r="1307" spans="1:6" ht="12.75">
      <c r="A1307" t="s">
        <v>686</v>
      </c>
      <c r="F1307" t="s">
        <v>604</v>
      </c>
    </row>
    <row r="1308" spans="1:6" ht="12.75">
      <c r="A1308" t="s">
        <v>1077</v>
      </c>
      <c r="F1308" t="s">
        <v>604</v>
      </c>
    </row>
    <row r="1309" spans="1:6" ht="12.75">
      <c r="A1309" t="s">
        <v>1034</v>
      </c>
      <c r="F1309" t="s">
        <v>604</v>
      </c>
    </row>
    <row r="1310" spans="1:6" ht="12.75">
      <c r="A1310" t="s">
        <v>687</v>
      </c>
      <c r="F1310" t="s">
        <v>604</v>
      </c>
    </row>
    <row r="1311" ht="12.75">
      <c r="F1311" t="s">
        <v>604</v>
      </c>
    </row>
    <row r="1312" ht="12.75">
      <c r="F1312" t="s">
        <v>604</v>
      </c>
    </row>
    <row r="1313" spans="1:6" ht="12.75">
      <c r="A1313" t="s">
        <v>688</v>
      </c>
      <c r="F1313" t="s">
        <v>604</v>
      </c>
    </row>
    <row r="1314" spans="1:6" ht="12.75">
      <c r="A1314" t="s">
        <v>689</v>
      </c>
      <c r="F1314" t="s">
        <v>604</v>
      </c>
    </row>
    <row r="1315" spans="1:6" ht="12.75">
      <c r="A1315" t="s">
        <v>690</v>
      </c>
      <c r="F1315" t="s">
        <v>604</v>
      </c>
    </row>
    <row r="1316" spans="1:6" ht="12.75">
      <c r="A1316" t="s">
        <v>1034</v>
      </c>
      <c r="F1316" t="s">
        <v>604</v>
      </c>
    </row>
    <row r="1317" spans="1:6" ht="12.75">
      <c r="A1317" t="s">
        <v>691</v>
      </c>
      <c r="F1317" t="s">
        <v>604</v>
      </c>
    </row>
    <row r="1318" spans="1:6" ht="12.75">
      <c r="A1318" t="s">
        <v>480</v>
      </c>
      <c r="F1318" t="s">
        <v>604</v>
      </c>
    </row>
    <row r="1319" spans="1:6" ht="12.75">
      <c r="A1319" t="s">
        <v>692</v>
      </c>
      <c r="F1319" t="s">
        <v>604</v>
      </c>
    </row>
    <row r="1320" spans="1:6" ht="12.75">
      <c r="A1320" t="s">
        <v>981</v>
      </c>
      <c r="F1320" t="s">
        <v>604</v>
      </c>
    </row>
    <row r="1321" spans="1:6" ht="12.75">
      <c r="A1321" t="s">
        <v>693</v>
      </c>
      <c r="F1321" t="s">
        <v>604</v>
      </c>
    </row>
    <row r="1322" spans="1:6" ht="12.75">
      <c r="A1322" t="s">
        <v>694</v>
      </c>
      <c r="F1322" t="s">
        <v>604</v>
      </c>
    </row>
    <row r="1323" spans="1:6" ht="12.75">
      <c r="A1323" t="s">
        <v>695</v>
      </c>
      <c r="F1323" t="s">
        <v>604</v>
      </c>
    </row>
    <row r="1324" spans="1:6" ht="12.75">
      <c r="A1324" t="s">
        <v>696</v>
      </c>
      <c r="F1324" t="s">
        <v>604</v>
      </c>
    </row>
    <row r="1325" spans="1:6" ht="12.75">
      <c r="A1325" t="s">
        <v>697</v>
      </c>
      <c r="F1325" t="s">
        <v>604</v>
      </c>
    </row>
    <row r="1326" spans="1:6" ht="12.75">
      <c r="A1326" t="s">
        <v>987</v>
      </c>
      <c r="F1326" t="s">
        <v>604</v>
      </c>
    </row>
    <row r="1327" spans="1:6" ht="12.75">
      <c r="A1327" t="s">
        <v>988</v>
      </c>
      <c r="F1327" t="s">
        <v>604</v>
      </c>
    </row>
    <row r="1328" spans="1:6" ht="12.75">
      <c r="A1328" t="s">
        <v>698</v>
      </c>
      <c r="F1328" t="s">
        <v>604</v>
      </c>
    </row>
    <row r="1329" spans="1:6" ht="12.75">
      <c r="A1329" t="s">
        <v>699</v>
      </c>
      <c r="F1329" t="s">
        <v>604</v>
      </c>
    </row>
    <row r="1330" spans="1:6" ht="12.75">
      <c r="A1330" t="s">
        <v>991</v>
      </c>
      <c r="F1330" t="s">
        <v>604</v>
      </c>
    </row>
    <row r="1331" spans="1:6" ht="12.75">
      <c r="A1331" t="s">
        <v>993</v>
      </c>
      <c r="F1331" t="s">
        <v>604</v>
      </c>
    </row>
    <row r="1332" spans="1:6" ht="12.75">
      <c r="A1332" t="s">
        <v>994</v>
      </c>
      <c r="F1332" t="s">
        <v>604</v>
      </c>
    </row>
    <row r="1333" spans="1:6" ht="12.75">
      <c r="A1333" t="s">
        <v>995</v>
      </c>
      <c r="F1333" t="s">
        <v>604</v>
      </c>
    </row>
    <row r="1334" spans="1:6" ht="12.75">
      <c r="A1334" t="s">
        <v>700</v>
      </c>
      <c r="F1334" t="s">
        <v>604</v>
      </c>
    </row>
    <row r="1335" spans="1:6" ht="12.75">
      <c r="A1335" t="s">
        <v>701</v>
      </c>
      <c r="F1335" t="s">
        <v>604</v>
      </c>
    </row>
    <row r="1336" spans="1:6" ht="12.75">
      <c r="A1336" t="s">
        <v>702</v>
      </c>
      <c r="F1336" t="s">
        <v>604</v>
      </c>
    </row>
    <row r="1337" spans="1:6" ht="12.75">
      <c r="A1337" t="s">
        <v>703</v>
      </c>
      <c r="F1337" t="s">
        <v>604</v>
      </c>
    </row>
    <row r="1338" spans="1:6" ht="12.75">
      <c r="A1338" t="s">
        <v>704</v>
      </c>
      <c r="F1338" t="s">
        <v>604</v>
      </c>
    </row>
    <row r="1339" spans="1:6" ht="12.75">
      <c r="A1339" t="s">
        <v>705</v>
      </c>
      <c r="F1339" t="s">
        <v>604</v>
      </c>
    </row>
    <row r="1340" spans="1:6" ht="12.75">
      <c r="A1340" t="s">
        <v>706</v>
      </c>
      <c r="F1340" t="s">
        <v>604</v>
      </c>
    </row>
    <row r="1341" spans="1:6" ht="12.75">
      <c r="A1341" t="s">
        <v>707</v>
      </c>
      <c r="F1341" t="s">
        <v>604</v>
      </c>
    </row>
    <row r="1342" spans="1:6" ht="12.75">
      <c r="A1342" t="s">
        <v>1004</v>
      </c>
      <c r="F1342" t="s">
        <v>604</v>
      </c>
    </row>
    <row r="1343" spans="1:6" ht="12.75">
      <c r="A1343" t="s">
        <v>1005</v>
      </c>
      <c r="F1343" t="s">
        <v>604</v>
      </c>
    </row>
    <row r="1344" spans="1:6" ht="12.75">
      <c r="A1344" t="s">
        <v>708</v>
      </c>
      <c r="F1344" t="s">
        <v>604</v>
      </c>
    </row>
    <row r="1345" spans="1:6" ht="12.75">
      <c r="A1345" t="s">
        <v>540</v>
      </c>
      <c r="F1345" t="s">
        <v>604</v>
      </c>
    </row>
    <row r="1346" spans="1:6" ht="12.75">
      <c r="A1346" t="s">
        <v>709</v>
      </c>
      <c r="F1346" t="s">
        <v>604</v>
      </c>
    </row>
    <row r="1347" spans="1:6" ht="12.75">
      <c r="A1347" t="s">
        <v>710</v>
      </c>
      <c r="F1347" t="s">
        <v>604</v>
      </c>
    </row>
    <row r="1348" spans="1:6" ht="12.75">
      <c r="A1348" t="s">
        <v>1010</v>
      </c>
      <c r="F1348" t="s">
        <v>604</v>
      </c>
    </row>
    <row r="1349" spans="1:6" ht="12.75">
      <c r="A1349" t="s">
        <v>1005</v>
      </c>
      <c r="F1349" t="s">
        <v>604</v>
      </c>
    </row>
    <row r="1350" spans="1:6" ht="12.75">
      <c r="A1350" t="s">
        <v>500</v>
      </c>
      <c r="F1350" t="s">
        <v>604</v>
      </c>
    </row>
    <row r="1351" spans="1:6" ht="12.75">
      <c r="A1351" t="s">
        <v>711</v>
      </c>
      <c r="F1351" t="s">
        <v>604</v>
      </c>
    </row>
    <row r="1352" spans="1:6" ht="12.75">
      <c r="A1352" t="s">
        <v>712</v>
      </c>
      <c r="F1352" t="s">
        <v>604</v>
      </c>
    </row>
    <row r="1353" spans="1:6" ht="12.75">
      <c r="A1353" t="s">
        <v>713</v>
      </c>
      <c r="F1353" t="s">
        <v>604</v>
      </c>
    </row>
    <row r="1354" spans="1:6" ht="12.75">
      <c r="A1354" t="s">
        <v>714</v>
      </c>
      <c r="F1354" t="s">
        <v>604</v>
      </c>
    </row>
    <row r="1355" spans="1:6" ht="12.75">
      <c r="A1355" t="s">
        <v>715</v>
      </c>
      <c r="F1355" t="s">
        <v>604</v>
      </c>
    </row>
    <row r="1356" spans="1:6" ht="12.75">
      <c r="A1356" t="s">
        <v>716</v>
      </c>
      <c r="F1356" t="s">
        <v>604</v>
      </c>
    </row>
    <row r="1357" spans="1:6" ht="12.75">
      <c r="A1357" t="s">
        <v>717</v>
      </c>
      <c r="F1357" t="s">
        <v>604</v>
      </c>
    </row>
    <row r="1358" spans="1:6" ht="12.75">
      <c r="A1358" t="s">
        <v>718</v>
      </c>
      <c r="F1358" t="s">
        <v>604</v>
      </c>
    </row>
    <row r="1359" spans="1:6" ht="12.75">
      <c r="A1359" t="s">
        <v>1021</v>
      </c>
      <c r="F1359" t="s">
        <v>604</v>
      </c>
    </row>
    <row r="1360" spans="1:6" ht="12.75">
      <c r="A1360" t="s">
        <v>1005</v>
      </c>
      <c r="F1360" t="s">
        <v>604</v>
      </c>
    </row>
    <row r="1361" spans="1:6" ht="12.75">
      <c r="A1361" t="s">
        <v>719</v>
      </c>
      <c r="F1361" t="s">
        <v>604</v>
      </c>
    </row>
    <row r="1362" spans="1:6" ht="12.75">
      <c r="A1362" t="s">
        <v>720</v>
      </c>
      <c r="F1362" t="s">
        <v>604</v>
      </c>
    </row>
    <row r="1363" spans="1:6" ht="12.75">
      <c r="A1363" t="s">
        <v>721</v>
      </c>
      <c r="F1363" t="s">
        <v>604</v>
      </c>
    </row>
    <row r="1364" spans="1:6" ht="12.75">
      <c r="A1364" t="s">
        <v>722</v>
      </c>
      <c r="F1364" t="s">
        <v>604</v>
      </c>
    </row>
    <row r="1365" spans="1:6" ht="12.75">
      <c r="A1365" t="s">
        <v>721</v>
      </c>
      <c r="F1365" t="s">
        <v>604</v>
      </c>
    </row>
    <row r="1366" spans="1:6" ht="12.75">
      <c r="A1366" t="s">
        <v>723</v>
      </c>
      <c r="F1366" t="s">
        <v>604</v>
      </c>
    </row>
    <row r="1367" spans="1:6" ht="12.75">
      <c r="A1367" t="s">
        <v>724</v>
      </c>
      <c r="F1367" t="s">
        <v>604</v>
      </c>
    </row>
    <row r="1368" spans="1:6" ht="12.75">
      <c r="A1368" t="s">
        <v>725</v>
      </c>
      <c r="F1368" t="s">
        <v>604</v>
      </c>
    </row>
    <row r="1369" spans="1:6" ht="12.75">
      <c r="A1369" t="s">
        <v>726</v>
      </c>
      <c r="F1369" t="s">
        <v>604</v>
      </c>
    </row>
    <row r="1370" spans="1:6" ht="12.75">
      <c r="A1370" t="s">
        <v>727</v>
      </c>
      <c r="F1370" t="s">
        <v>604</v>
      </c>
    </row>
    <row r="1371" spans="1:6" ht="12.75">
      <c r="A1371" t="s">
        <v>728</v>
      </c>
      <c r="F1371" t="s">
        <v>604</v>
      </c>
    </row>
    <row r="1372" spans="1:6" ht="12.75">
      <c r="A1372" t="s">
        <v>721</v>
      </c>
      <c r="F1372" t="s">
        <v>604</v>
      </c>
    </row>
    <row r="1373" spans="1:6" ht="12.75">
      <c r="A1373" t="s">
        <v>729</v>
      </c>
      <c r="F1373" t="s">
        <v>604</v>
      </c>
    </row>
    <row r="1374" spans="1:6" ht="12.75">
      <c r="A1374" t="s">
        <v>721</v>
      </c>
      <c r="F1374" t="s">
        <v>604</v>
      </c>
    </row>
    <row r="1375" ht="12.75">
      <c r="F1375" t="s">
        <v>604</v>
      </c>
    </row>
    <row r="1376" ht="12.75">
      <c r="F1376" t="s">
        <v>604</v>
      </c>
    </row>
    <row r="1377" ht="12.75">
      <c r="F1377" t="s">
        <v>604</v>
      </c>
    </row>
    <row r="1378" spans="1:6" ht="12.75">
      <c r="A1378" t="s">
        <v>1077</v>
      </c>
      <c r="F1378" t="s">
        <v>604</v>
      </c>
    </row>
    <row r="1379" spans="1:6" ht="12.75">
      <c r="A1379" t="s">
        <v>1034</v>
      </c>
      <c r="F1379" t="s">
        <v>604</v>
      </c>
    </row>
    <row r="1380" spans="1:6" ht="12.75">
      <c r="A1380" t="s">
        <v>730</v>
      </c>
      <c r="F1380" t="s">
        <v>604</v>
      </c>
    </row>
    <row r="1381" spans="1:6" ht="12.75">
      <c r="A1381" t="s">
        <v>480</v>
      </c>
      <c r="F1381" t="s">
        <v>604</v>
      </c>
    </row>
    <row r="1382" spans="1:6" ht="12.75">
      <c r="A1382" t="s">
        <v>731</v>
      </c>
      <c r="F1382" t="s">
        <v>604</v>
      </c>
    </row>
    <row r="1383" spans="1:6" ht="12.75">
      <c r="A1383" t="s">
        <v>981</v>
      </c>
      <c r="F1383" t="s">
        <v>604</v>
      </c>
    </row>
    <row r="1384" spans="1:6" ht="12.75">
      <c r="A1384" t="s">
        <v>732</v>
      </c>
      <c r="F1384" t="s">
        <v>604</v>
      </c>
    </row>
    <row r="1385" spans="1:6" ht="12.75">
      <c r="A1385" t="s">
        <v>733</v>
      </c>
      <c r="F1385" t="s">
        <v>604</v>
      </c>
    </row>
    <row r="1386" spans="1:6" ht="12.75">
      <c r="A1386" t="s">
        <v>734</v>
      </c>
      <c r="F1386" t="s">
        <v>604</v>
      </c>
    </row>
    <row r="1387" spans="1:6" ht="12.75">
      <c r="A1387" t="s">
        <v>735</v>
      </c>
      <c r="F1387" t="s">
        <v>604</v>
      </c>
    </row>
    <row r="1388" spans="1:6" ht="12.75">
      <c r="A1388" t="s">
        <v>736</v>
      </c>
      <c r="F1388" t="s">
        <v>604</v>
      </c>
    </row>
    <row r="1389" spans="1:6" ht="12.75">
      <c r="A1389" t="s">
        <v>987</v>
      </c>
      <c r="F1389" t="s">
        <v>604</v>
      </c>
    </row>
    <row r="1390" spans="1:6" ht="12.75">
      <c r="A1390" t="s">
        <v>988</v>
      </c>
      <c r="F1390" t="s">
        <v>604</v>
      </c>
    </row>
    <row r="1391" spans="1:6" ht="12.75">
      <c r="A1391" t="s">
        <v>737</v>
      </c>
      <c r="F1391" t="s">
        <v>604</v>
      </c>
    </row>
    <row r="1392" spans="1:6" ht="12.75">
      <c r="A1392" t="s">
        <v>738</v>
      </c>
      <c r="F1392" t="s">
        <v>604</v>
      </c>
    </row>
    <row r="1393" spans="1:6" ht="12.75">
      <c r="A1393" t="s">
        <v>991</v>
      </c>
      <c r="F1393" t="s">
        <v>604</v>
      </c>
    </row>
    <row r="1394" spans="1:6" ht="12.75">
      <c r="A1394" t="s">
        <v>993</v>
      </c>
      <c r="F1394" t="s">
        <v>604</v>
      </c>
    </row>
    <row r="1395" spans="1:6" ht="12.75">
      <c r="A1395" t="s">
        <v>994</v>
      </c>
      <c r="F1395" t="s">
        <v>604</v>
      </c>
    </row>
    <row r="1396" spans="1:6" ht="12.75">
      <c r="A1396" t="s">
        <v>995</v>
      </c>
      <c r="F1396" t="s">
        <v>604</v>
      </c>
    </row>
    <row r="1397" spans="1:6" ht="12.75">
      <c r="A1397" t="s">
        <v>739</v>
      </c>
      <c r="F1397" t="s">
        <v>604</v>
      </c>
    </row>
    <row r="1398" spans="1:6" ht="12.75">
      <c r="A1398" t="s">
        <v>740</v>
      </c>
      <c r="F1398" t="s">
        <v>604</v>
      </c>
    </row>
    <row r="1399" spans="1:6" ht="12.75">
      <c r="A1399" t="s">
        <v>741</v>
      </c>
      <c r="F1399" t="s">
        <v>604</v>
      </c>
    </row>
    <row r="1400" spans="1:6" ht="12.75">
      <c r="A1400" t="s">
        <v>742</v>
      </c>
      <c r="F1400" t="s">
        <v>604</v>
      </c>
    </row>
    <row r="1401" spans="1:6" ht="12.75">
      <c r="A1401" t="s">
        <v>743</v>
      </c>
      <c r="F1401" t="s">
        <v>604</v>
      </c>
    </row>
    <row r="1402" spans="1:6" ht="12.75">
      <c r="A1402" t="s">
        <v>744</v>
      </c>
      <c r="F1402" t="s">
        <v>604</v>
      </c>
    </row>
    <row r="1403" spans="1:6" ht="12.75">
      <c r="A1403" t="s">
        <v>745</v>
      </c>
      <c r="F1403" t="s">
        <v>604</v>
      </c>
    </row>
    <row r="1404" spans="1:6" ht="12.75">
      <c r="A1404" t="s">
        <v>746</v>
      </c>
      <c r="F1404" t="s">
        <v>604</v>
      </c>
    </row>
    <row r="1405" spans="1:6" ht="12.75">
      <c r="A1405" t="s">
        <v>747</v>
      </c>
      <c r="F1405" t="s">
        <v>604</v>
      </c>
    </row>
    <row r="1406" spans="1:6" ht="12.75">
      <c r="A1406" t="s">
        <v>1004</v>
      </c>
      <c r="F1406" t="s">
        <v>604</v>
      </c>
    </row>
    <row r="1407" spans="1:6" ht="12.75">
      <c r="A1407" t="s">
        <v>1005</v>
      </c>
      <c r="F1407" t="s">
        <v>604</v>
      </c>
    </row>
    <row r="1408" spans="1:6" ht="12.75">
      <c r="A1408" t="s">
        <v>708</v>
      </c>
      <c r="F1408" t="s">
        <v>604</v>
      </c>
    </row>
    <row r="1409" spans="1:6" ht="12.75">
      <c r="A1409" t="s">
        <v>748</v>
      </c>
      <c r="F1409" t="s">
        <v>604</v>
      </c>
    </row>
    <row r="1410" spans="1:6" ht="12.75">
      <c r="A1410" t="s">
        <v>749</v>
      </c>
      <c r="F1410" t="s">
        <v>604</v>
      </c>
    </row>
    <row r="1411" spans="1:6" ht="12.75">
      <c r="A1411" t="s">
        <v>750</v>
      </c>
      <c r="F1411" t="s">
        <v>604</v>
      </c>
    </row>
    <row r="1412" spans="1:6" ht="12.75">
      <c r="A1412" t="s">
        <v>1010</v>
      </c>
      <c r="F1412" t="s">
        <v>604</v>
      </c>
    </row>
    <row r="1413" spans="1:6" ht="12.75">
      <c r="A1413" t="s">
        <v>1005</v>
      </c>
      <c r="F1413" t="s">
        <v>604</v>
      </c>
    </row>
    <row r="1414" spans="1:6" ht="12.75">
      <c r="A1414" t="s">
        <v>500</v>
      </c>
      <c r="F1414" t="s">
        <v>604</v>
      </c>
    </row>
    <row r="1415" spans="1:6" ht="12.75">
      <c r="A1415" t="s">
        <v>751</v>
      </c>
      <c r="F1415" t="s">
        <v>604</v>
      </c>
    </row>
    <row r="1416" spans="1:6" ht="12.75">
      <c r="A1416" t="s">
        <v>752</v>
      </c>
      <c r="F1416" t="s">
        <v>604</v>
      </c>
    </row>
    <row r="1417" spans="1:6" ht="12.75">
      <c r="A1417" t="s">
        <v>753</v>
      </c>
      <c r="F1417" t="s">
        <v>604</v>
      </c>
    </row>
    <row r="1418" spans="1:6" ht="12.75">
      <c r="A1418" t="s">
        <v>754</v>
      </c>
      <c r="F1418" t="s">
        <v>604</v>
      </c>
    </row>
    <row r="1419" spans="1:6" ht="12.75">
      <c r="A1419" t="s">
        <v>755</v>
      </c>
      <c r="F1419" t="s">
        <v>604</v>
      </c>
    </row>
    <row r="1420" spans="1:6" ht="12.75">
      <c r="A1420" t="s">
        <v>756</v>
      </c>
      <c r="F1420" t="s">
        <v>604</v>
      </c>
    </row>
    <row r="1421" spans="1:6" ht="12.75">
      <c r="A1421" t="s">
        <v>757</v>
      </c>
      <c r="F1421" t="s">
        <v>604</v>
      </c>
    </row>
    <row r="1422" spans="1:6" ht="12.75">
      <c r="A1422" t="s">
        <v>758</v>
      </c>
      <c r="F1422" t="s">
        <v>604</v>
      </c>
    </row>
    <row r="1423" spans="1:6" ht="12.75">
      <c r="A1423" t="s">
        <v>759</v>
      </c>
      <c r="F1423" t="s">
        <v>604</v>
      </c>
    </row>
    <row r="1424" spans="1:6" ht="12.75">
      <c r="A1424" t="s">
        <v>1021</v>
      </c>
      <c r="F1424" t="s">
        <v>604</v>
      </c>
    </row>
    <row r="1425" spans="1:6" ht="12.75">
      <c r="A1425" t="s">
        <v>1005</v>
      </c>
      <c r="F1425" t="s">
        <v>604</v>
      </c>
    </row>
    <row r="1426" spans="1:6" ht="12.75">
      <c r="A1426" t="s">
        <v>719</v>
      </c>
      <c r="F1426" t="s">
        <v>604</v>
      </c>
    </row>
    <row r="1427" spans="1:6" ht="12.75">
      <c r="A1427" t="s">
        <v>720</v>
      </c>
      <c r="F1427" t="s">
        <v>604</v>
      </c>
    </row>
    <row r="1428" spans="1:6" ht="12.75">
      <c r="A1428" t="s">
        <v>760</v>
      </c>
      <c r="F1428" t="s">
        <v>604</v>
      </c>
    </row>
    <row r="1429" spans="1:6" ht="12.75">
      <c r="A1429" t="s">
        <v>761</v>
      </c>
      <c r="F1429" t="s">
        <v>604</v>
      </c>
    </row>
    <row r="1430" spans="1:6" ht="12.75">
      <c r="A1430" t="s">
        <v>760</v>
      </c>
      <c r="F1430" t="s">
        <v>604</v>
      </c>
    </row>
    <row r="1431" spans="1:6" ht="12.75">
      <c r="A1431" t="s">
        <v>762</v>
      </c>
      <c r="F1431" t="s">
        <v>604</v>
      </c>
    </row>
    <row r="1432" spans="1:6" ht="12.75">
      <c r="A1432" t="s">
        <v>763</v>
      </c>
      <c r="F1432" t="s">
        <v>604</v>
      </c>
    </row>
    <row r="1433" spans="1:6" ht="12.75">
      <c r="A1433" t="s">
        <v>764</v>
      </c>
      <c r="F1433" t="s">
        <v>604</v>
      </c>
    </row>
    <row r="1434" spans="1:6" ht="12.75">
      <c r="A1434" t="s">
        <v>765</v>
      </c>
      <c r="F1434" t="s">
        <v>604</v>
      </c>
    </row>
    <row r="1435" spans="1:6" ht="12.75">
      <c r="A1435" t="s">
        <v>766</v>
      </c>
      <c r="F1435" t="s">
        <v>604</v>
      </c>
    </row>
    <row r="1436" spans="1:6" ht="12.75">
      <c r="A1436" t="s">
        <v>767</v>
      </c>
      <c r="F1436" t="s">
        <v>604</v>
      </c>
    </row>
    <row r="1437" spans="1:6" ht="12.75">
      <c r="A1437" t="s">
        <v>768</v>
      </c>
      <c r="F1437" t="s">
        <v>604</v>
      </c>
    </row>
    <row r="1438" spans="1:6" ht="12.75">
      <c r="A1438" t="s">
        <v>760</v>
      </c>
      <c r="F1438" t="s">
        <v>604</v>
      </c>
    </row>
    <row r="1439" spans="1:6" ht="12.75">
      <c r="A1439" t="s">
        <v>769</v>
      </c>
      <c r="F1439" t="s">
        <v>604</v>
      </c>
    </row>
    <row r="1440" spans="1:6" ht="12.75">
      <c r="A1440" t="s">
        <v>760</v>
      </c>
      <c r="F1440" t="s">
        <v>604</v>
      </c>
    </row>
    <row r="1441" ht="12.75">
      <c r="F1441" t="s">
        <v>604</v>
      </c>
    </row>
    <row r="1442" ht="12.75">
      <c r="F1442" t="s">
        <v>604</v>
      </c>
    </row>
    <row r="1443" spans="1:6" ht="12.75">
      <c r="A1443" t="s">
        <v>1077</v>
      </c>
      <c r="F1443" t="s">
        <v>604</v>
      </c>
    </row>
    <row r="1444" spans="1:6" ht="12.75">
      <c r="A1444" t="s">
        <v>1034</v>
      </c>
      <c r="F1444" t="s">
        <v>604</v>
      </c>
    </row>
    <row r="1445" spans="1:6" ht="12.75">
      <c r="A1445" t="s">
        <v>770</v>
      </c>
      <c r="F1445" t="s">
        <v>604</v>
      </c>
    </row>
    <row r="1446" spans="1:6" ht="12.75">
      <c r="A1446" t="s">
        <v>480</v>
      </c>
      <c r="F1446" t="s">
        <v>604</v>
      </c>
    </row>
    <row r="1447" spans="1:6" ht="12.75">
      <c r="A1447" t="s">
        <v>771</v>
      </c>
      <c r="F1447" t="s">
        <v>604</v>
      </c>
    </row>
    <row r="1448" spans="1:6" ht="12.75">
      <c r="A1448" t="s">
        <v>981</v>
      </c>
      <c r="F1448" t="s">
        <v>604</v>
      </c>
    </row>
    <row r="1449" spans="1:6" ht="12.75">
      <c r="A1449" t="s">
        <v>772</v>
      </c>
      <c r="F1449" t="s">
        <v>604</v>
      </c>
    </row>
    <row r="1450" spans="1:6" ht="12.75">
      <c r="A1450" t="s">
        <v>773</v>
      </c>
      <c r="F1450" t="s">
        <v>604</v>
      </c>
    </row>
    <row r="1451" spans="1:6" ht="12.75">
      <c r="A1451" t="s">
        <v>774</v>
      </c>
      <c r="F1451" t="s">
        <v>604</v>
      </c>
    </row>
    <row r="1452" spans="1:6" ht="12.75">
      <c r="A1452" t="s">
        <v>775</v>
      </c>
      <c r="F1452" t="s">
        <v>604</v>
      </c>
    </row>
    <row r="1453" spans="1:6" ht="12.75">
      <c r="A1453" t="s">
        <v>776</v>
      </c>
      <c r="F1453" t="s">
        <v>604</v>
      </c>
    </row>
    <row r="1454" spans="1:6" ht="12.75">
      <c r="A1454" t="s">
        <v>987</v>
      </c>
      <c r="F1454" t="s">
        <v>604</v>
      </c>
    </row>
    <row r="1455" spans="1:6" ht="12.75">
      <c r="A1455" t="s">
        <v>988</v>
      </c>
      <c r="F1455" t="s">
        <v>604</v>
      </c>
    </row>
    <row r="1456" spans="1:6" ht="12.75">
      <c r="A1456" t="s">
        <v>777</v>
      </c>
      <c r="F1456" t="s">
        <v>604</v>
      </c>
    </row>
    <row r="1457" spans="1:6" ht="12.75">
      <c r="A1457" t="s">
        <v>778</v>
      </c>
      <c r="F1457" t="s">
        <v>604</v>
      </c>
    </row>
    <row r="1458" spans="1:6" ht="12.75">
      <c r="A1458" t="s">
        <v>991</v>
      </c>
      <c r="F1458" t="s">
        <v>604</v>
      </c>
    </row>
    <row r="1459" spans="1:6" ht="12.75">
      <c r="A1459" t="s">
        <v>993</v>
      </c>
      <c r="F1459" t="s">
        <v>604</v>
      </c>
    </row>
    <row r="1460" spans="1:6" ht="12.75">
      <c r="A1460" t="s">
        <v>994</v>
      </c>
      <c r="F1460" t="s">
        <v>604</v>
      </c>
    </row>
    <row r="1461" spans="1:6" ht="12.75">
      <c r="A1461" t="s">
        <v>995</v>
      </c>
      <c r="F1461" t="s">
        <v>604</v>
      </c>
    </row>
    <row r="1462" spans="1:6" ht="12.75">
      <c r="A1462" t="s">
        <v>779</v>
      </c>
      <c r="F1462" t="s">
        <v>604</v>
      </c>
    </row>
    <row r="1463" spans="1:6" ht="12.75">
      <c r="A1463" t="s">
        <v>780</v>
      </c>
      <c r="F1463" t="s">
        <v>604</v>
      </c>
    </row>
    <row r="1464" spans="1:6" ht="12.75">
      <c r="A1464" t="s">
        <v>781</v>
      </c>
      <c r="F1464" t="s">
        <v>604</v>
      </c>
    </row>
    <row r="1465" spans="1:6" ht="12.75">
      <c r="A1465" t="s">
        <v>782</v>
      </c>
      <c r="F1465" t="s">
        <v>604</v>
      </c>
    </row>
    <row r="1466" spans="1:6" ht="12.75">
      <c r="A1466" t="s">
        <v>783</v>
      </c>
      <c r="F1466" t="s">
        <v>604</v>
      </c>
    </row>
    <row r="1467" spans="1:6" ht="12.75">
      <c r="A1467" t="s">
        <v>784</v>
      </c>
      <c r="F1467" t="s">
        <v>604</v>
      </c>
    </row>
    <row r="1468" spans="1:6" ht="12.75">
      <c r="A1468" t="s">
        <v>785</v>
      </c>
      <c r="F1468" t="s">
        <v>604</v>
      </c>
    </row>
    <row r="1469" spans="1:6" ht="12.75">
      <c r="A1469" t="s">
        <v>786</v>
      </c>
      <c r="F1469" t="s">
        <v>604</v>
      </c>
    </row>
    <row r="1470" spans="1:6" ht="12.75">
      <c r="A1470" t="s">
        <v>1004</v>
      </c>
      <c r="F1470" t="s">
        <v>604</v>
      </c>
    </row>
    <row r="1471" spans="1:6" ht="12.75">
      <c r="A1471" t="s">
        <v>1005</v>
      </c>
      <c r="F1471" t="s">
        <v>604</v>
      </c>
    </row>
    <row r="1472" spans="1:6" ht="12.75">
      <c r="A1472" t="s">
        <v>708</v>
      </c>
      <c r="F1472" t="s">
        <v>604</v>
      </c>
    </row>
    <row r="1473" spans="1:6" ht="12.75">
      <c r="A1473" t="s">
        <v>581</v>
      </c>
      <c r="F1473" t="s">
        <v>604</v>
      </c>
    </row>
    <row r="1474" spans="1:6" ht="12.75">
      <c r="A1474" t="s">
        <v>787</v>
      </c>
      <c r="F1474" t="s">
        <v>604</v>
      </c>
    </row>
    <row r="1475" spans="1:6" ht="12.75">
      <c r="A1475" t="s">
        <v>788</v>
      </c>
      <c r="F1475" t="s">
        <v>604</v>
      </c>
    </row>
    <row r="1476" spans="1:6" ht="12.75">
      <c r="A1476" t="s">
        <v>1010</v>
      </c>
      <c r="F1476" t="s">
        <v>604</v>
      </c>
    </row>
    <row r="1477" spans="1:6" ht="12.75">
      <c r="A1477" t="s">
        <v>1005</v>
      </c>
      <c r="F1477" t="s">
        <v>604</v>
      </c>
    </row>
    <row r="1478" spans="1:6" ht="12.75">
      <c r="A1478" t="s">
        <v>500</v>
      </c>
      <c r="F1478" t="s">
        <v>604</v>
      </c>
    </row>
    <row r="1479" spans="1:6" ht="12.75">
      <c r="A1479" t="s">
        <v>789</v>
      </c>
      <c r="F1479" t="s">
        <v>604</v>
      </c>
    </row>
    <row r="1480" spans="1:6" ht="12.75">
      <c r="A1480" t="s">
        <v>790</v>
      </c>
      <c r="F1480" t="s">
        <v>604</v>
      </c>
    </row>
    <row r="1481" spans="1:6" ht="12.75">
      <c r="A1481" t="s">
        <v>791</v>
      </c>
      <c r="F1481" t="s">
        <v>604</v>
      </c>
    </row>
    <row r="1482" spans="1:6" ht="12.75">
      <c r="A1482" t="s">
        <v>792</v>
      </c>
      <c r="F1482" t="s">
        <v>604</v>
      </c>
    </row>
    <row r="1483" spans="1:6" ht="12.75">
      <c r="A1483" t="s">
        <v>793</v>
      </c>
      <c r="F1483" t="s">
        <v>604</v>
      </c>
    </row>
    <row r="1484" spans="1:6" ht="12.75">
      <c r="A1484" t="s">
        <v>794</v>
      </c>
      <c r="F1484" t="s">
        <v>604</v>
      </c>
    </row>
    <row r="1485" spans="1:6" ht="12.75">
      <c r="A1485" t="s">
        <v>795</v>
      </c>
      <c r="F1485" t="s">
        <v>604</v>
      </c>
    </row>
    <row r="1486" spans="1:6" ht="12.75">
      <c r="A1486" t="s">
        <v>796</v>
      </c>
      <c r="F1486" t="s">
        <v>604</v>
      </c>
    </row>
    <row r="1487" spans="1:6" ht="12.75">
      <c r="A1487" t="s">
        <v>1021</v>
      </c>
      <c r="F1487" t="s">
        <v>604</v>
      </c>
    </row>
    <row r="1488" spans="1:6" ht="12.75">
      <c r="A1488" t="s">
        <v>1005</v>
      </c>
      <c r="F1488" t="s">
        <v>604</v>
      </c>
    </row>
    <row r="1489" spans="1:6" ht="12.75">
      <c r="A1489" t="s">
        <v>719</v>
      </c>
      <c r="F1489" t="s">
        <v>604</v>
      </c>
    </row>
    <row r="1490" spans="1:6" ht="12.75">
      <c r="A1490" t="s">
        <v>720</v>
      </c>
      <c r="F1490" t="s">
        <v>604</v>
      </c>
    </row>
    <row r="1491" spans="1:6" ht="12.75">
      <c r="A1491" t="s">
        <v>797</v>
      </c>
      <c r="F1491" t="s">
        <v>604</v>
      </c>
    </row>
    <row r="1492" spans="1:6" ht="12.75">
      <c r="A1492" t="s">
        <v>798</v>
      </c>
      <c r="F1492" t="s">
        <v>604</v>
      </c>
    </row>
    <row r="1493" spans="1:6" ht="12.75">
      <c r="A1493" t="s">
        <v>797</v>
      </c>
      <c r="F1493" t="s">
        <v>604</v>
      </c>
    </row>
    <row r="1494" spans="1:6" ht="12.75">
      <c r="A1494" t="s">
        <v>799</v>
      </c>
      <c r="F1494" t="s">
        <v>604</v>
      </c>
    </row>
    <row r="1495" spans="1:6" ht="12.75">
      <c r="A1495" t="s">
        <v>800</v>
      </c>
      <c r="F1495" t="s">
        <v>604</v>
      </c>
    </row>
    <row r="1496" spans="1:6" ht="12.75">
      <c r="A1496" t="s">
        <v>801</v>
      </c>
      <c r="F1496" t="s">
        <v>604</v>
      </c>
    </row>
    <row r="1497" spans="1:6" ht="12.75">
      <c r="A1497" t="s">
        <v>802</v>
      </c>
      <c r="F1497" t="s">
        <v>604</v>
      </c>
    </row>
    <row r="1498" spans="1:6" ht="12.75">
      <c r="A1498" t="s">
        <v>803</v>
      </c>
      <c r="F1498" t="s">
        <v>604</v>
      </c>
    </row>
    <row r="1499" spans="1:6" ht="12.75">
      <c r="A1499" t="s">
        <v>804</v>
      </c>
      <c r="F1499" t="s">
        <v>604</v>
      </c>
    </row>
    <row r="1500" spans="1:6" ht="12.75">
      <c r="A1500" t="s">
        <v>797</v>
      </c>
      <c r="F1500" t="s">
        <v>604</v>
      </c>
    </row>
    <row r="1501" spans="1:6" ht="12.75">
      <c r="A1501" t="s">
        <v>805</v>
      </c>
      <c r="F1501" t="s">
        <v>604</v>
      </c>
    </row>
    <row r="1502" spans="1:6" ht="12.75">
      <c r="A1502" t="s">
        <v>797</v>
      </c>
      <c r="F1502" t="s">
        <v>604</v>
      </c>
    </row>
    <row r="1503" spans="1:6" ht="12.75">
      <c r="A1503" t="s">
        <v>604</v>
      </c>
      <c r="F1503" t="s">
        <v>604</v>
      </c>
    </row>
    <row r="1504" spans="1:6" ht="12.75">
      <c r="A1504" t="s">
        <v>604</v>
      </c>
      <c r="F1504" t="s">
        <v>604</v>
      </c>
    </row>
    <row r="1505" spans="1:6" ht="12.75">
      <c r="A1505" t="s">
        <v>1077</v>
      </c>
      <c r="F1505" t="s">
        <v>604</v>
      </c>
    </row>
    <row r="1506" spans="1:6" ht="12.75">
      <c r="A1506" t="s">
        <v>1034</v>
      </c>
      <c r="F1506" t="s">
        <v>604</v>
      </c>
    </row>
    <row r="1507" spans="1:6" ht="12.75">
      <c r="A1507" t="s">
        <v>806</v>
      </c>
      <c r="F1507" t="s">
        <v>604</v>
      </c>
    </row>
    <row r="1508" spans="1:6" ht="12.75">
      <c r="A1508" t="s">
        <v>480</v>
      </c>
      <c r="F1508" t="s">
        <v>604</v>
      </c>
    </row>
    <row r="1509" spans="1:6" ht="12.75">
      <c r="A1509" t="s">
        <v>807</v>
      </c>
      <c r="F1509" t="s">
        <v>604</v>
      </c>
    </row>
    <row r="1510" spans="1:6" ht="12.75">
      <c r="A1510" t="s">
        <v>981</v>
      </c>
      <c r="F1510" t="s">
        <v>604</v>
      </c>
    </row>
    <row r="1511" spans="1:6" ht="12.75">
      <c r="A1511" t="s">
        <v>808</v>
      </c>
      <c r="F1511" t="s">
        <v>604</v>
      </c>
    </row>
    <row r="1512" spans="1:6" ht="12.75">
      <c r="A1512" t="s">
        <v>809</v>
      </c>
      <c r="F1512" t="s">
        <v>604</v>
      </c>
    </row>
    <row r="1513" spans="1:6" ht="12.75">
      <c r="A1513" t="s">
        <v>810</v>
      </c>
      <c r="F1513" t="s">
        <v>604</v>
      </c>
    </row>
    <row r="1514" spans="1:6" ht="12.75">
      <c r="A1514" t="s">
        <v>811</v>
      </c>
      <c r="F1514" t="s">
        <v>604</v>
      </c>
    </row>
    <row r="1515" spans="1:6" ht="12.75">
      <c r="A1515" t="s">
        <v>812</v>
      </c>
      <c r="F1515" t="s">
        <v>604</v>
      </c>
    </row>
    <row r="1516" spans="1:6" ht="12.75">
      <c r="A1516" t="s">
        <v>987</v>
      </c>
      <c r="F1516" t="s">
        <v>604</v>
      </c>
    </row>
    <row r="1517" spans="1:6" ht="12.75">
      <c r="A1517" t="s">
        <v>988</v>
      </c>
      <c r="F1517" t="s">
        <v>604</v>
      </c>
    </row>
    <row r="1518" spans="1:6" ht="12.75">
      <c r="A1518" t="s">
        <v>813</v>
      </c>
      <c r="F1518" t="s">
        <v>604</v>
      </c>
    </row>
    <row r="1519" spans="1:6" ht="12.75">
      <c r="A1519" t="s">
        <v>814</v>
      </c>
      <c r="F1519" t="s">
        <v>604</v>
      </c>
    </row>
    <row r="1520" spans="1:6" ht="12.75">
      <c r="A1520" t="s">
        <v>991</v>
      </c>
      <c r="F1520" t="s">
        <v>604</v>
      </c>
    </row>
    <row r="1521" spans="1:6" ht="12.75">
      <c r="A1521" t="s">
        <v>993</v>
      </c>
      <c r="F1521" t="s">
        <v>604</v>
      </c>
    </row>
    <row r="1522" spans="1:6" ht="12.75">
      <c r="A1522" t="s">
        <v>994</v>
      </c>
      <c r="F1522" t="s">
        <v>604</v>
      </c>
    </row>
    <row r="1523" spans="1:6" ht="12.75">
      <c r="A1523" t="s">
        <v>995</v>
      </c>
      <c r="F1523" t="s">
        <v>604</v>
      </c>
    </row>
    <row r="1524" spans="1:6" ht="12.75">
      <c r="A1524" t="s">
        <v>815</v>
      </c>
      <c r="F1524" t="s">
        <v>604</v>
      </c>
    </row>
    <row r="1525" spans="1:6" ht="12.75">
      <c r="A1525" t="s">
        <v>816</v>
      </c>
      <c r="F1525" t="s">
        <v>604</v>
      </c>
    </row>
    <row r="1526" spans="1:6" ht="12.75">
      <c r="A1526" t="s">
        <v>817</v>
      </c>
      <c r="F1526" t="s">
        <v>604</v>
      </c>
    </row>
    <row r="1527" spans="1:6" ht="12.75">
      <c r="A1527" t="s">
        <v>818</v>
      </c>
      <c r="F1527" t="s">
        <v>604</v>
      </c>
    </row>
    <row r="1528" spans="1:6" ht="12.75">
      <c r="A1528" t="s">
        <v>819</v>
      </c>
      <c r="F1528" t="s">
        <v>604</v>
      </c>
    </row>
    <row r="1529" spans="1:6" ht="12.75">
      <c r="A1529" t="s">
        <v>820</v>
      </c>
      <c r="F1529" t="s">
        <v>604</v>
      </c>
    </row>
    <row r="1530" spans="1:6" ht="12.75">
      <c r="A1530" t="s">
        <v>821</v>
      </c>
      <c r="F1530" t="s">
        <v>604</v>
      </c>
    </row>
    <row r="1531" spans="1:6" ht="12.75">
      <c r="A1531" t="s">
        <v>822</v>
      </c>
      <c r="F1531" t="s">
        <v>604</v>
      </c>
    </row>
    <row r="1532" spans="1:6" ht="12.75">
      <c r="A1532" t="s">
        <v>823</v>
      </c>
      <c r="F1532" t="s">
        <v>604</v>
      </c>
    </row>
    <row r="1533" spans="1:6" ht="12.75">
      <c r="A1533" t="s">
        <v>824</v>
      </c>
      <c r="F1533" t="s">
        <v>604</v>
      </c>
    </row>
    <row r="1534" spans="1:6" ht="12.75">
      <c r="A1534" t="s">
        <v>825</v>
      </c>
      <c r="F1534" t="s">
        <v>604</v>
      </c>
    </row>
    <row r="1535" spans="1:6" ht="12.75">
      <c r="A1535" t="s">
        <v>826</v>
      </c>
      <c r="F1535" t="s">
        <v>604</v>
      </c>
    </row>
    <row r="1536" spans="1:6" ht="12.75">
      <c r="A1536" t="s">
        <v>827</v>
      </c>
      <c r="F1536" t="s">
        <v>604</v>
      </c>
    </row>
    <row r="1537" spans="1:6" ht="12.75">
      <c r="A1537" t="s">
        <v>1004</v>
      </c>
      <c r="F1537" t="s">
        <v>604</v>
      </c>
    </row>
    <row r="1538" spans="1:6" ht="12.75">
      <c r="A1538" t="s">
        <v>1005</v>
      </c>
      <c r="F1538" t="s">
        <v>604</v>
      </c>
    </row>
    <row r="1539" spans="1:6" ht="12.75">
      <c r="A1539" t="s">
        <v>708</v>
      </c>
      <c r="F1539" t="s">
        <v>604</v>
      </c>
    </row>
    <row r="1540" spans="1:6" ht="12.75">
      <c r="A1540" t="s">
        <v>828</v>
      </c>
      <c r="F1540" t="s">
        <v>604</v>
      </c>
    </row>
    <row r="1541" spans="1:6" ht="12.75">
      <c r="A1541" t="s">
        <v>829</v>
      </c>
      <c r="F1541" t="s">
        <v>604</v>
      </c>
    </row>
    <row r="1542" spans="1:6" ht="12.75">
      <c r="A1542" t="s">
        <v>830</v>
      </c>
      <c r="F1542" t="s">
        <v>604</v>
      </c>
    </row>
    <row r="1543" spans="1:6" ht="12.75">
      <c r="A1543" t="s">
        <v>1010</v>
      </c>
      <c r="F1543" t="s">
        <v>604</v>
      </c>
    </row>
    <row r="1544" spans="1:6" ht="12.75">
      <c r="A1544" t="s">
        <v>1005</v>
      </c>
      <c r="F1544" t="s">
        <v>604</v>
      </c>
    </row>
    <row r="1545" spans="1:6" ht="12.75">
      <c r="A1545" t="s">
        <v>500</v>
      </c>
      <c r="F1545" t="s">
        <v>604</v>
      </c>
    </row>
    <row r="1546" spans="1:6" ht="12.75">
      <c r="A1546" t="s">
        <v>831</v>
      </c>
      <c r="F1546" t="s">
        <v>604</v>
      </c>
    </row>
    <row r="1547" spans="1:6" ht="12.75">
      <c r="A1547" t="s">
        <v>832</v>
      </c>
      <c r="F1547" t="s">
        <v>604</v>
      </c>
    </row>
    <row r="1548" spans="1:6" ht="12.75">
      <c r="A1548" t="s">
        <v>833</v>
      </c>
      <c r="F1548" t="s">
        <v>604</v>
      </c>
    </row>
    <row r="1549" spans="1:6" ht="12.75">
      <c r="A1549" t="s">
        <v>834</v>
      </c>
      <c r="F1549" t="s">
        <v>604</v>
      </c>
    </row>
    <row r="1550" spans="1:6" ht="12.75">
      <c r="A1550" t="s">
        <v>835</v>
      </c>
      <c r="F1550" t="s">
        <v>604</v>
      </c>
    </row>
    <row r="1551" spans="1:6" ht="12.75">
      <c r="A1551" t="s">
        <v>836</v>
      </c>
      <c r="F1551" t="s">
        <v>604</v>
      </c>
    </row>
    <row r="1552" spans="1:6" ht="12.75">
      <c r="A1552" t="s">
        <v>837</v>
      </c>
      <c r="F1552" t="s">
        <v>604</v>
      </c>
    </row>
    <row r="1553" spans="1:6" ht="12.75">
      <c r="A1553" t="s">
        <v>838</v>
      </c>
      <c r="F1553" t="s">
        <v>604</v>
      </c>
    </row>
    <row r="1554" spans="1:6" ht="12.75">
      <c r="A1554" t="s">
        <v>839</v>
      </c>
      <c r="F1554" t="s">
        <v>604</v>
      </c>
    </row>
    <row r="1555" spans="1:6" ht="12.75">
      <c r="A1555" t="s">
        <v>840</v>
      </c>
      <c r="F1555" t="s">
        <v>604</v>
      </c>
    </row>
    <row r="1556" spans="1:6" ht="12.75">
      <c r="A1556" t="s">
        <v>841</v>
      </c>
      <c r="F1556" t="s">
        <v>604</v>
      </c>
    </row>
    <row r="1557" spans="1:6" ht="12.75">
      <c r="A1557" t="s">
        <v>842</v>
      </c>
      <c r="F1557" t="s">
        <v>604</v>
      </c>
    </row>
    <row r="1558" spans="1:6" ht="12.75">
      <c r="A1558" t="s">
        <v>843</v>
      </c>
      <c r="F1558" t="s">
        <v>604</v>
      </c>
    </row>
    <row r="1559" spans="1:6" ht="12.75">
      <c r="A1559" t="s">
        <v>1021</v>
      </c>
      <c r="F1559" t="s">
        <v>604</v>
      </c>
    </row>
    <row r="1560" spans="1:6" ht="12.75">
      <c r="A1560" t="s">
        <v>1005</v>
      </c>
      <c r="F1560" t="s">
        <v>604</v>
      </c>
    </row>
    <row r="1561" spans="1:6" ht="12.75">
      <c r="A1561" t="s">
        <v>719</v>
      </c>
      <c r="F1561" t="s">
        <v>604</v>
      </c>
    </row>
    <row r="1562" spans="1:6" ht="12.75">
      <c r="A1562" t="s">
        <v>720</v>
      </c>
      <c r="F1562" t="s">
        <v>604</v>
      </c>
    </row>
    <row r="1563" spans="1:6" ht="12.75">
      <c r="A1563" t="s">
        <v>844</v>
      </c>
      <c r="F1563" t="s">
        <v>604</v>
      </c>
    </row>
    <row r="1564" spans="1:6" ht="12.75">
      <c r="A1564" t="s">
        <v>845</v>
      </c>
      <c r="F1564" t="s">
        <v>604</v>
      </c>
    </row>
    <row r="1565" spans="1:6" ht="12.75">
      <c r="A1565" t="s">
        <v>844</v>
      </c>
      <c r="F1565" t="s">
        <v>604</v>
      </c>
    </row>
    <row r="1566" spans="1:6" ht="12.75">
      <c r="A1566" t="s">
        <v>846</v>
      </c>
      <c r="F1566" t="s">
        <v>604</v>
      </c>
    </row>
    <row r="1567" spans="1:6" ht="12.75">
      <c r="A1567" t="s">
        <v>847</v>
      </c>
      <c r="F1567" t="s">
        <v>604</v>
      </c>
    </row>
    <row r="1568" spans="1:6" ht="12.75">
      <c r="A1568" t="s">
        <v>848</v>
      </c>
      <c r="F1568" t="s">
        <v>604</v>
      </c>
    </row>
    <row r="1569" spans="1:6" ht="12.75">
      <c r="A1569" t="s">
        <v>849</v>
      </c>
      <c r="F1569" t="s">
        <v>604</v>
      </c>
    </row>
    <row r="1570" spans="1:6" ht="12.75">
      <c r="A1570" t="s">
        <v>0</v>
      </c>
      <c r="F1570" t="s">
        <v>604</v>
      </c>
    </row>
    <row r="1571" spans="1:6" ht="12.75">
      <c r="A1571" t="s">
        <v>1</v>
      </c>
      <c r="F1571" t="s">
        <v>604</v>
      </c>
    </row>
    <row r="1572" spans="1:6" ht="12.75">
      <c r="A1572" t="s">
        <v>2</v>
      </c>
      <c r="F1572" t="s">
        <v>604</v>
      </c>
    </row>
    <row r="1573" spans="1:6" ht="12.75">
      <c r="A1573" t="s">
        <v>3</v>
      </c>
      <c r="F1573" t="s">
        <v>604</v>
      </c>
    </row>
    <row r="1574" spans="1:6" ht="12.75">
      <c r="A1574" t="s">
        <v>4</v>
      </c>
      <c r="F1574" t="s">
        <v>604</v>
      </c>
    </row>
    <row r="1575" spans="1:6" ht="12.75">
      <c r="A1575" t="s">
        <v>5</v>
      </c>
      <c r="F1575" t="s">
        <v>604</v>
      </c>
    </row>
    <row r="1576" spans="1:6" ht="12.75">
      <c r="A1576" t="s">
        <v>6</v>
      </c>
      <c r="F1576" t="s">
        <v>604</v>
      </c>
    </row>
    <row r="1577" spans="1:6" ht="12.75">
      <c r="A1577" t="s">
        <v>844</v>
      </c>
      <c r="F1577" t="s">
        <v>604</v>
      </c>
    </row>
    <row r="1578" spans="1:6" ht="12.75">
      <c r="A1578" t="s">
        <v>7</v>
      </c>
      <c r="F1578" t="s">
        <v>604</v>
      </c>
    </row>
    <row r="1579" spans="1:6" ht="12.75">
      <c r="A1579" t="s">
        <v>844</v>
      </c>
      <c r="F1579" t="s">
        <v>604</v>
      </c>
    </row>
    <row r="1580" ht="12.75">
      <c r="F1580" t="s">
        <v>604</v>
      </c>
    </row>
    <row r="1581" spans="1:6" ht="12.75">
      <c r="A1581" t="s">
        <v>1077</v>
      </c>
      <c r="F1581" t="s">
        <v>604</v>
      </c>
    </row>
    <row r="1582" spans="1:6" ht="12.75">
      <c r="A1582" t="s">
        <v>1034</v>
      </c>
      <c r="F1582" t="s">
        <v>604</v>
      </c>
    </row>
    <row r="1583" spans="1:6" ht="12.75">
      <c r="A1583" t="s">
        <v>8</v>
      </c>
      <c r="F1583" t="s">
        <v>604</v>
      </c>
    </row>
    <row r="1584" spans="1:6" ht="12.75">
      <c r="A1584" t="s">
        <v>480</v>
      </c>
      <c r="F1584" t="s">
        <v>604</v>
      </c>
    </row>
    <row r="1585" spans="1:6" ht="12.75">
      <c r="A1585" t="s">
        <v>9</v>
      </c>
      <c r="F1585" t="s">
        <v>604</v>
      </c>
    </row>
    <row r="1586" spans="1:6" ht="12.75">
      <c r="A1586" t="s">
        <v>981</v>
      </c>
      <c r="F1586" t="s">
        <v>604</v>
      </c>
    </row>
    <row r="1587" spans="1:6" ht="12.75">
      <c r="A1587" t="s">
        <v>10</v>
      </c>
      <c r="F1587" t="s">
        <v>604</v>
      </c>
    </row>
    <row r="1588" spans="1:6" ht="12.75">
      <c r="A1588" t="s">
        <v>11</v>
      </c>
      <c r="F1588" t="s">
        <v>604</v>
      </c>
    </row>
    <row r="1589" spans="1:6" ht="12.75">
      <c r="A1589" t="s">
        <v>12</v>
      </c>
      <c r="F1589" t="s">
        <v>604</v>
      </c>
    </row>
    <row r="1590" spans="1:6" ht="12.75">
      <c r="A1590" t="s">
        <v>13</v>
      </c>
      <c r="F1590" t="s">
        <v>604</v>
      </c>
    </row>
    <row r="1591" spans="1:6" ht="12.75">
      <c r="A1591" t="s">
        <v>14</v>
      </c>
      <c r="F1591" t="s">
        <v>604</v>
      </c>
    </row>
    <row r="1592" spans="1:6" ht="12.75">
      <c r="A1592" t="s">
        <v>987</v>
      </c>
      <c r="F1592" t="s">
        <v>604</v>
      </c>
    </row>
    <row r="1593" spans="1:6" ht="12.75">
      <c r="A1593" t="s">
        <v>988</v>
      </c>
      <c r="F1593" t="s">
        <v>604</v>
      </c>
    </row>
    <row r="1594" spans="1:6" ht="12.75">
      <c r="A1594" t="s">
        <v>15</v>
      </c>
      <c r="F1594" t="s">
        <v>604</v>
      </c>
    </row>
    <row r="1595" spans="1:6" ht="12.75">
      <c r="A1595" t="s">
        <v>16</v>
      </c>
      <c r="F1595" t="s">
        <v>604</v>
      </c>
    </row>
    <row r="1596" spans="1:6" ht="12.75">
      <c r="A1596" t="s">
        <v>991</v>
      </c>
      <c r="F1596" t="s">
        <v>604</v>
      </c>
    </row>
    <row r="1597" spans="1:6" ht="12.75">
      <c r="A1597" t="s">
        <v>993</v>
      </c>
      <c r="F1597" t="s">
        <v>604</v>
      </c>
    </row>
    <row r="1598" spans="1:6" ht="12.75">
      <c r="A1598" t="s">
        <v>994</v>
      </c>
      <c r="F1598" t="s">
        <v>604</v>
      </c>
    </row>
    <row r="1599" spans="1:6" ht="12.75">
      <c r="A1599" t="s">
        <v>995</v>
      </c>
      <c r="F1599" t="s">
        <v>604</v>
      </c>
    </row>
    <row r="1600" spans="1:6" ht="12.75">
      <c r="A1600" t="s">
        <v>17</v>
      </c>
      <c r="F1600" t="s">
        <v>604</v>
      </c>
    </row>
    <row r="1601" spans="1:6" ht="12.75">
      <c r="A1601" t="s">
        <v>18</v>
      </c>
      <c r="F1601" t="s">
        <v>604</v>
      </c>
    </row>
    <row r="1602" spans="1:6" ht="12.75">
      <c r="A1602" t="s">
        <v>19</v>
      </c>
      <c r="F1602" t="s">
        <v>604</v>
      </c>
    </row>
    <row r="1603" spans="1:6" ht="12.75">
      <c r="A1603" t="s">
        <v>20</v>
      </c>
      <c r="F1603" t="s">
        <v>604</v>
      </c>
    </row>
    <row r="1604" spans="1:6" ht="12.75">
      <c r="A1604" t="s">
        <v>1004</v>
      </c>
      <c r="F1604" t="s">
        <v>604</v>
      </c>
    </row>
    <row r="1605" spans="1:6" ht="12.75">
      <c r="A1605" t="s">
        <v>1005</v>
      </c>
      <c r="F1605" t="s">
        <v>604</v>
      </c>
    </row>
    <row r="1606" spans="1:6" ht="12.75">
      <c r="A1606" t="s">
        <v>708</v>
      </c>
      <c r="F1606" t="s">
        <v>604</v>
      </c>
    </row>
    <row r="1607" spans="1:6" ht="12.75">
      <c r="A1607" t="s">
        <v>671</v>
      </c>
      <c r="F1607" t="s">
        <v>604</v>
      </c>
    </row>
    <row r="1608" spans="1:6" ht="12.75">
      <c r="A1608" t="s">
        <v>21</v>
      </c>
      <c r="F1608" t="s">
        <v>604</v>
      </c>
    </row>
    <row r="1609" spans="1:6" ht="12.75">
      <c r="A1609" t="s">
        <v>22</v>
      </c>
      <c r="F1609" t="s">
        <v>604</v>
      </c>
    </row>
    <row r="1610" spans="1:6" ht="12.75">
      <c r="A1610" t="s">
        <v>1010</v>
      </c>
      <c r="F1610" t="s">
        <v>604</v>
      </c>
    </row>
    <row r="1611" spans="1:6" ht="12.75">
      <c r="A1611" t="s">
        <v>1005</v>
      </c>
      <c r="F1611" t="s">
        <v>604</v>
      </c>
    </row>
    <row r="1612" spans="1:6" ht="12.75">
      <c r="A1612" t="s">
        <v>500</v>
      </c>
      <c r="F1612" t="s">
        <v>604</v>
      </c>
    </row>
    <row r="1613" spans="1:6" ht="12.75">
      <c r="A1613" t="s">
        <v>23</v>
      </c>
      <c r="F1613" t="s">
        <v>604</v>
      </c>
    </row>
    <row r="1614" spans="1:6" ht="12.75">
      <c r="A1614" t="s">
        <v>502</v>
      </c>
      <c r="F1614" t="s">
        <v>604</v>
      </c>
    </row>
    <row r="1615" spans="1:6" ht="12.75">
      <c r="A1615" t="s">
        <v>24</v>
      </c>
      <c r="F1615" t="s">
        <v>604</v>
      </c>
    </row>
    <row r="1616" spans="1:6" ht="12.75">
      <c r="A1616" t="s">
        <v>25</v>
      </c>
      <c r="F1616" t="s">
        <v>604</v>
      </c>
    </row>
    <row r="1617" spans="1:6" ht="12.75">
      <c r="A1617" t="s">
        <v>1021</v>
      </c>
      <c r="F1617" t="s">
        <v>604</v>
      </c>
    </row>
    <row r="1618" spans="1:6" ht="12.75">
      <c r="A1618" t="s">
        <v>1005</v>
      </c>
      <c r="F1618" t="s">
        <v>604</v>
      </c>
    </row>
    <row r="1619" spans="1:6" ht="12.75">
      <c r="A1619" t="s">
        <v>719</v>
      </c>
      <c r="F1619" t="s">
        <v>604</v>
      </c>
    </row>
    <row r="1620" spans="1:6" ht="12.75">
      <c r="A1620" t="s">
        <v>720</v>
      </c>
      <c r="F1620" t="s">
        <v>604</v>
      </c>
    </row>
    <row r="1621" spans="1:6" ht="12.75">
      <c r="A1621" t="s">
        <v>26</v>
      </c>
      <c r="F1621" t="s">
        <v>604</v>
      </c>
    </row>
    <row r="1622" spans="1:6" ht="12.75">
      <c r="A1622" t="s">
        <v>27</v>
      </c>
      <c r="F1622" t="s">
        <v>604</v>
      </c>
    </row>
    <row r="1623" spans="1:6" ht="12.75">
      <c r="A1623" t="s">
        <v>26</v>
      </c>
      <c r="F1623" t="s">
        <v>604</v>
      </c>
    </row>
    <row r="1624" spans="1:6" ht="12.75">
      <c r="A1624" t="s">
        <v>28</v>
      </c>
      <c r="F1624" t="s">
        <v>604</v>
      </c>
    </row>
    <row r="1625" spans="1:6" ht="12.75">
      <c r="A1625" t="s">
        <v>29</v>
      </c>
      <c r="F1625" t="s">
        <v>604</v>
      </c>
    </row>
    <row r="1626" spans="1:6" ht="12.75">
      <c r="A1626" t="s">
        <v>26</v>
      </c>
      <c r="F1626" t="s">
        <v>604</v>
      </c>
    </row>
    <row r="1627" spans="1:6" ht="12.75">
      <c r="A1627" t="s">
        <v>30</v>
      </c>
      <c r="F1627" t="s">
        <v>604</v>
      </c>
    </row>
    <row r="1628" spans="1:6" ht="12.75">
      <c r="A1628" t="s">
        <v>26</v>
      </c>
      <c r="F1628" t="s">
        <v>604</v>
      </c>
    </row>
  </sheetData>
  <conditionalFormatting sqref="AK42:AK75 AF42:AI75 AQ43:AQ76">
    <cfRule type="cellIs" priority="1" dxfId="0" operator="lessThan" stopIfTrue="1">
      <formula>0</formula>
    </cfRule>
    <cfRule type="cellIs" priority="2" dxfId="1" operator="greaterThan" stopIfTrue="1">
      <formula>0</formula>
    </cfRule>
  </conditionalFormatting>
  <conditionalFormatting sqref="AA42:AA75 V187:W305">
    <cfRule type="cellIs" priority="3" dxfId="1" operator="lessThan" stopIfTrue="1">
      <formula>0.01</formula>
    </cfRule>
  </conditionalFormatting>
  <conditionalFormatting sqref="AA83:AC116">
    <cfRule type="cellIs" priority="4" dxfId="0" operator="lessThan" stopIfTrue="1">
      <formula>0</formula>
    </cfRule>
    <cfRule type="cellIs" priority="5" dxfId="1" operator="between" stopIfTrue="1">
      <formula>0</formula>
      <formula>10</formula>
    </cfRule>
    <cfRule type="cellIs" priority="6" dxfId="2" operator="equal" stopIfTrue="1">
      <formula>100</formula>
    </cfRule>
  </conditionalFormatting>
  <conditionalFormatting sqref="AE83:AE116">
    <cfRule type="cellIs" priority="7" dxfId="0" operator="lessThan" stopIfTrue="1">
      <formula>0</formula>
    </cfRule>
    <cfRule type="cellIs" priority="8" dxfId="1" operator="between" stopIfTrue="1">
      <formula>0</formula>
      <formula>10</formula>
    </cfRule>
  </conditionalFormatting>
  <conditionalFormatting sqref="V42:Z75">
    <cfRule type="cellIs" priority="9" dxfId="1" operator="lessThan" stopIfTrue="1">
      <formula>0.01</formula>
    </cfRule>
    <cfRule type="cellIs" priority="10" dxfId="3" operator="lessThan" stopIfTrue="1">
      <formula>0.05</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dc:creator>
  <cp:keywords/>
  <dc:description/>
  <cp:lastModifiedBy>Sarah</cp:lastModifiedBy>
  <dcterms:created xsi:type="dcterms:W3CDTF">2010-07-28T21:51:55Z</dcterms:created>
  <dcterms:modified xsi:type="dcterms:W3CDTF">2010-07-30T01:57:09Z</dcterms:modified>
  <cp:category/>
  <cp:version/>
  <cp:contentType/>
  <cp:contentStatus/>
</cp:coreProperties>
</file>